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seqpelu\Downloads\"/>
    </mc:Choice>
  </mc:AlternateContent>
  <xr:revisionPtr revIDLastSave="0" documentId="13_ncr:1_{84192332-332A-42F6-A74B-8580A75F1D68}" xr6:coauthVersionLast="47" xr6:coauthVersionMax="47" xr10:uidLastSave="{00000000-0000-0000-0000-000000000000}"/>
  <bookViews>
    <workbookView xWindow="-120" yWindow="-120" windowWidth="51840" windowHeight="21120" activeTab="4" xr2:uid="{00000000-000D-0000-FFFF-FFFF00000000}"/>
  </bookViews>
  <sheets>
    <sheet name="Income statement" sheetId="1" r:id="rId1"/>
    <sheet name="Balance sheet" sheetId="2" r:id="rId2"/>
    <sheet name="Cash flow" sheetId="3" r:id="rId3"/>
    <sheet name="Essity multi-year summary" sheetId="4" r:id="rId4"/>
    <sheet name="Key figures" sheetId="5" r:id="rId5"/>
  </sheets>
  <definedNames>
    <definedName name="HTML_CodePage">1252</definedName>
    <definedName name="HTML_Control" localSheetId="3">{"'SCA Quarterly'!$A$41:$W$70"}</definedName>
    <definedName name="HTML_Control" localSheetId="4">{"'SCA Quarterly'!$A$41:$W$70"}</definedName>
    <definedName name="HTML_Control">{"'SCA Quarterly'!$A$41:$W$70"}</definedName>
    <definedName name="HTML_Description">""</definedName>
    <definedName name="HTML_Email">""</definedName>
    <definedName name="HTML_Header">""</definedName>
    <definedName name="HTML_LastUpdate">""</definedName>
    <definedName name="HTML_LineAfter">FALSE</definedName>
    <definedName name="HTML_LineBefore">FALSE</definedName>
    <definedName name="HTML_Name">""</definedName>
    <definedName name="HTML_OBDlg2">TRUE</definedName>
    <definedName name="HTML_OBDlg4">TRUE</definedName>
    <definedName name="HTML_OS">0</definedName>
    <definedName name="HTML_PathFile">"J:\frameroot\Financial\Screen\Cashflow-quarterly_ny.htm"</definedName>
    <definedName name="HTML_Titl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JEyWHhgewsft0NwOiF+aAsgTeIWmM+mwEIpD5i/oh2c="/>
    </ext>
  </extLst>
</workbook>
</file>

<file path=xl/calcChain.xml><?xml version="1.0" encoding="utf-8"?>
<calcChain xmlns="http://schemas.openxmlformats.org/spreadsheetml/2006/main">
  <c r="K51" i="4" l="1"/>
  <c r="J51" i="4"/>
  <c r="I51" i="4"/>
  <c r="H51" i="4"/>
  <c r="G51" i="4"/>
  <c r="F51" i="4"/>
  <c r="E51" i="4"/>
  <c r="D51" i="4"/>
  <c r="K50" i="4"/>
  <c r="J50" i="4"/>
  <c r="I50" i="4"/>
  <c r="H50" i="4"/>
  <c r="G50" i="4"/>
  <c r="F50" i="4"/>
  <c r="E50" i="4"/>
  <c r="D50" i="4"/>
  <c r="K49" i="4"/>
  <c r="J49" i="4"/>
  <c r="I49" i="4"/>
  <c r="H49" i="4"/>
  <c r="G49" i="4"/>
  <c r="F49" i="4"/>
  <c r="E49" i="4"/>
  <c r="D49" i="4"/>
  <c r="K48" i="4"/>
  <c r="J48" i="4"/>
  <c r="I48" i="4"/>
  <c r="H48" i="4"/>
  <c r="G48" i="4"/>
  <c r="F48" i="4"/>
  <c r="E48" i="4"/>
  <c r="D48" i="4"/>
  <c r="K47" i="4"/>
  <c r="J47" i="4"/>
  <c r="I47" i="4"/>
  <c r="H47" i="4"/>
  <c r="G47" i="4"/>
  <c r="F47" i="4"/>
  <c r="E47" i="4"/>
  <c r="D47" i="4"/>
  <c r="K46" i="4"/>
  <c r="J46" i="4"/>
  <c r="I46" i="4"/>
  <c r="H46" i="4"/>
  <c r="G46" i="4"/>
  <c r="F46" i="4"/>
  <c r="E46" i="4"/>
  <c r="D46" i="4"/>
  <c r="K45" i="4"/>
  <c r="J45" i="4"/>
  <c r="I45" i="4"/>
  <c r="H45" i="4"/>
  <c r="G45" i="4"/>
  <c r="F45" i="4"/>
  <c r="E45" i="4"/>
  <c r="D45" i="4"/>
  <c r="K42" i="4"/>
  <c r="J42" i="4"/>
  <c r="I42" i="4"/>
  <c r="H42" i="4"/>
  <c r="G42" i="4"/>
  <c r="F42" i="4"/>
  <c r="E42" i="4"/>
  <c r="D42" i="4"/>
  <c r="K39" i="4"/>
  <c r="J39" i="4"/>
  <c r="I39" i="4"/>
  <c r="H39" i="4"/>
  <c r="G39" i="4"/>
  <c r="F39" i="4"/>
  <c r="E39" i="4"/>
  <c r="D39" i="4"/>
  <c r="K38" i="4"/>
  <c r="J38" i="4"/>
  <c r="I38" i="4"/>
  <c r="H38" i="4"/>
  <c r="G38" i="4"/>
  <c r="F38" i="4"/>
  <c r="E38" i="4"/>
  <c r="D38" i="4"/>
  <c r="K37" i="4"/>
  <c r="J37" i="4"/>
  <c r="I37" i="4"/>
  <c r="H37" i="4"/>
  <c r="G37" i="4"/>
  <c r="F37" i="4"/>
  <c r="E37" i="4"/>
  <c r="D37" i="4"/>
  <c r="K36" i="4"/>
  <c r="J36" i="4"/>
  <c r="I36" i="4"/>
  <c r="H36" i="4"/>
  <c r="G36" i="4"/>
  <c r="F36" i="4"/>
  <c r="E36" i="4"/>
  <c r="D36" i="4"/>
  <c r="K35" i="4"/>
  <c r="J35" i="4"/>
  <c r="I35" i="4"/>
  <c r="H35" i="4"/>
  <c r="G35" i="4"/>
  <c r="F35" i="4"/>
  <c r="E35" i="4"/>
  <c r="D35" i="4"/>
  <c r="K34" i="4"/>
  <c r="J34" i="4"/>
  <c r="I34" i="4"/>
  <c r="H34" i="4"/>
  <c r="G34" i="4"/>
  <c r="F34" i="4"/>
  <c r="E34" i="4"/>
  <c r="D34" i="4"/>
  <c r="K33" i="4"/>
  <c r="J33" i="4"/>
  <c r="I33" i="4"/>
  <c r="H33" i="4"/>
  <c r="G33" i="4"/>
  <c r="F33" i="4"/>
  <c r="E33" i="4"/>
  <c r="D33" i="4"/>
  <c r="K31" i="4"/>
  <c r="J31" i="4"/>
  <c r="I31" i="4"/>
  <c r="H31" i="4"/>
  <c r="G31" i="4"/>
  <c r="F31" i="4"/>
  <c r="E31" i="4"/>
  <c r="D31" i="4"/>
  <c r="K30" i="4"/>
  <c r="J30" i="4"/>
  <c r="I30" i="4"/>
  <c r="H30" i="4"/>
  <c r="G30" i="4"/>
  <c r="F30" i="4"/>
  <c r="E30" i="4"/>
  <c r="D30" i="4"/>
  <c r="K29" i="4"/>
  <c r="J29" i="4"/>
  <c r="I29" i="4"/>
  <c r="H29" i="4"/>
  <c r="G29" i="4"/>
  <c r="F29" i="4"/>
  <c r="E29" i="4"/>
  <c r="D29" i="4"/>
  <c r="K28" i="4"/>
  <c r="J28" i="4"/>
  <c r="I28" i="4"/>
  <c r="H28" i="4"/>
  <c r="G28" i="4"/>
  <c r="F28" i="4"/>
  <c r="E28" i="4"/>
  <c r="D28" i="4"/>
  <c r="K27" i="4"/>
  <c r="J27" i="4"/>
  <c r="I27" i="4"/>
  <c r="H27" i="4"/>
  <c r="G27" i="4"/>
  <c r="F27" i="4"/>
  <c r="E27" i="4"/>
  <c r="D27" i="4"/>
  <c r="K26" i="4"/>
  <c r="J26" i="4"/>
  <c r="I26" i="4"/>
  <c r="H26" i="4"/>
  <c r="G26" i="4"/>
  <c r="F26" i="4"/>
  <c r="E26" i="4"/>
  <c r="D26" i="4"/>
  <c r="K25" i="4"/>
  <c r="J25" i="4"/>
  <c r="I25" i="4"/>
  <c r="H25" i="4"/>
  <c r="G25" i="4"/>
  <c r="F25" i="4"/>
  <c r="E25" i="4"/>
  <c r="D25" i="4"/>
  <c r="K24" i="4"/>
  <c r="J24" i="4"/>
  <c r="I24" i="4"/>
  <c r="H24" i="4"/>
  <c r="G24" i="4"/>
  <c r="F24" i="4"/>
  <c r="E24" i="4"/>
  <c r="D24" i="4"/>
  <c r="K21" i="4"/>
  <c r="J21" i="4"/>
  <c r="I21" i="4"/>
  <c r="H21" i="4"/>
  <c r="G21" i="4"/>
  <c r="K20" i="4"/>
  <c r="J20" i="4"/>
  <c r="I20" i="4"/>
  <c r="H20" i="4"/>
  <c r="G20" i="4"/>
  <c r="F20" i="4"/>
  <c r="E20" i="4"/>
  <c r="D20" i="4"/>
  <c r="K18" i="4"/>
  <c r="J18" i="4"/>
  <c r="I18" i="4"/>
  <c r="H18" i="4"/>
  <c r="G18" i="4"/>
  <c r="F18" i="4"/>
  <c r="E18" i="4"/>
  <c r="D18" i="4"/>
  <c r="K17" i="4"/>
  <c r="J17" i="4"/>
  <c r="I17" i="4"/>
  <c r="H17" i="4"/>
  <c r="G17" i="4"/>
  <c r="F17" i="4"/>
  <c r="E17" i="4"/>
  <c r="D17" i="4"/>
  <c r="K14" i="4"/>
  <c r="J14" i="4"/>
  <c r="I14" i="4"/>
  <c r="H14" i="4"/>
  <c r="G14" i="4"/>
  <c r="F14" i="4"/>
  <c r="E14" i="4"/>
  <c r="D14" i="4"/>
  <c r="K13" i="4"/>
  <c r="J13" i="4"/>
  <c r="I13" i="4"/>
  <c r="H13" i="4"/>
  <c r="G13" i="4"/>
  <c r="F13" i="4"/>
  <c r="E13" i="4"/>
  <c r="D13" i="4"/>
  <c r="K6" i="4"/>
  <c r="J6" i="4"/>
  <c r="I6" i="4"/>
  <c r="H6" i="4"/>
  <c r="G6" i="4"/>
  <c r="F6" i="4"/>
  <c r="E6" i="4"/>
  <c r="D6" i="4"/>
  <c r="K5" i="4"/>
  <c r="J5" i="4"/>
  <c r="I5" i="4"/>
  <c r="H5" i="4"/>
  <c r="G5" i="4"/>
  <c r="F5" i="4"/>
  <c r="E5" i="4"/>
  <c r="D5" i="4"/>
  <c r="B61" i="1"/>
  <c r="B54" i="1"/>
  <c r="B38" i="1"/>
  <c r="B33" i="1"/>
  <c r="C24" i="1"/>
  <c r="D21" i="1"/>
  <c r="D19" i="4" s="1"/>
  <c r="C21" i="1"/>
  <c r="D16" i="1"/>
  <c r="D15" i="4" s="1"/>
  <c r="C16" i="1"/>
  <c r="K13" i="1"/>
  <c r="K17" i="1" s="1"/>
  <c r="K22" i="1" s="1"/>
  <c r="F13" i="1"/>
  <c r="F17" i="1" s="1"/>
  <c r="F22" i="1" s="1"/>
  <c r="K12" i="1"/>
  <c r="K12" i="4" s="1"/>
  <c r="J12" i="1"/>
  <c r="J16" i="1" s="1"/>
  <c r="I12" i="1"/>
  <c r="I16" i="1" s="1"/>
  <c r="H12" i="1"/>
  <c r="H12" i="4" s="1"/>
  <c r="G12" i="1"/>
  <c r="G12" i="4" s="1"/>
  <c r="F12" i="1"/>
  <c r="F16" i="1" s="1"/>
  <c r="E12" i="1"/>
  <c r="E12" i="4" s="1"/>
  <c r="D12" i="1"/>
  <c r="D12" i="4" s="1"/>
  <c r="C12" i="1"/>
  <c r="B12" i="1"/>
  <c r="B16" i="1" s="1"/>
  <c r="B21" i="1" s="1"/>
  <c r="B24" i="1" s="1"/>
  <c r="D9" i="1"/>
  <c r="K8" i="1"/>
  <c r="J8" i="1"/>
  <c r="J13" i="1" s="1"/>
  <c r="J17" i="1" s="1"/>
  <c r="J22" i="1" s="1"/>
  <c r="I8" i="1"/>
  <c r="I13" i="1" s="1"/>
  <c r="I17" i="1" s="1"/>
  <c r="I22" i="1" s="1"/>
  <c r="H8" i="1"/>
  <c r="H13" i="1" s="1"/>
  <c r="H17" i="1" s="1"/>
  <c r="H22" i="1" s="1"/>
  <c r="G8" i="1"/>
  <c r="G13" i="1" s="1"/>
  <c r="G17" i="1" s="1"/>
  <c r="G22" i="1" s="1"/>
  <c r="F8" i="1"/>
  <c r="E8" i="1"/>
  <c r="E13" i="1" s="1"/>
  <c r="E17" i="1" s="1"/>
  <c r="E22" i="1" s="1"/>
  <c r="D8" i="1"/>
  <c r="D13" i="1" s="1"/>
  <c r="D17" i="1" s="1"/>
  <c r="D22" i="1" s="1"/>
  <c r="C8" i="1"/>
  <c r="C13" i="1" s="1"/>
  <c r="C17" i="1" s="1"/>
  <c r="C22" i="1" s="1"/>
  <c r="B8" i="1"/>
  <c r="B13" i="1" s="1"/>
  <c r="B17" i="1" s="1"/>
  <c r="B22" i="1" s="1"/>
  <c r="B7" i="1"/>
  <c r="I15" i="4" l="1"/>
  <c r="I21" i="1"/>
  <c r="I19" i="4" s="1"/>
  <c r="J15" i="4"/>
  <c r="J21" i="1"/>
  <c r="J19" i="4" s="1"/>
  <c r="F21" i="1"/>
  <c r="F15" i="4"/>
  <c r="D24" i="1"/>
  <c r="D21" i="4" s="1"/>
  <c r="E16" i="1"/>
  <c r="H16" i="1"/>
  <c r="F12" i="4"/>
  <c r="J12" i="4"/>
  <c r="G16" i="1"/>
  <c r="K16" i="1"/>
  <c r="I12" i="4"/>
  <c r="K15" i="4" l="1"/>
  <c r="K21" i="1"/>
  <c r="K19" i="4" s="1"/>
  <c r="G15" i="4"/>
  <c r="G21" i="1"/>
  <c r="G19" i="4" s="1"/>
  <c r="H15" i="4"/>
  <c r="H21" i="1"/>
  <c r="H19" i="4" s="1"/>
  <c r="E21" i="1"/>
  <c r="E15" i="4"/>
  <c r="F19" i="4"/>
  <c r="F24" i="1"/>
  <c r="F21" i="4" s="1"/>
  <c r="E24" i="1" l="1"/>
  <c r="E21" i="4" s="1"/>
  <c r="E19" i="4"/>
</calcChain>
</file>

<file path=xl/sharedStrings.xml><?xml version="1.0" encoding="utf-8"?>
<sst xmlns="http://schemas.openxmlformats.org/spreadsheetml/2006/main" count="288" uniqueCount="228">
  <si>
    <t>Consolidated income statement</t>
  </si>
  <si>
    <t>SEKm</t>
  </si>
  <si>
    <t xml:space="preserve">Net sales </t>
  </si>
  <si>
    <t xml:space="preserve">Cost of goods sold </t>
  </si>
  <si>
    <t>Items affecting comparability (IAC) - cost of goods sold</t>
  </si>
  <si>
    <t xml:space="preserve">Gross profit </t>
  </si>
  <si>
    <t>Gross profit excl. IAC</t>
  </si>
  <si>
    <t>Sales, general and administration</t>
  </si>
  <si>
    <t>Items affecting comparability (IAC) - sales, general and administration</t>
  </si>
  <si>
    <r>
      <rPr>
        <sz val="10"/>
        <color theme="1"/>
        <rFont val="Arial"/>
      </rPr>
      <t>Share of results of associates and joint ventures</t>
    </r>
    <r>
      <rPr>
        <vertAlign val="superscript"/>
        <sz val="10"/>
        <color theme="1"/>
        <rFont val="Arial"/>
      </rPr>
      <t>2)</t>
    </r>
  </si>
  <si>
    <t>Operating profit before amortization of acquisition-related intangible assets (EBITA)</t>
  </si>
  <si>
    <t>Operating profit before amortization of acquisition-related intangible assets (EBITA), excl. IAC</t>
  </si>
  <si>
    <t>Amortization of acquisition-related intangible assets</t>
  </si>
  <si>
    <t>Items affecting comparability (IAC) - acquisition-related intangible assets</t>
  </si>
  <si>
    <t>Operating profit</t>
  </si>
  <si>
    <t>Operating profit excl. IAC</t>
  </si>
  <si>
    <r>
      <rPr>
        <sz val="10"/>
        <color theme="1"/>
        <rFont val="Arial"/>
      </rPr>
      <t>Share of results of associates and joint ventures</t>
    </r>
    <r>
      <rPr>
        <vertAlign val="superscript"/>
        <sz val="10"/>
        <color theme="1"/>
        <rFont val="Arial"/>
      </rPr>
      <t>2)</t>
    </r>
  </si>
  <si>
    <t>Financial income</t>
  </si>
  <si>
    <t xml:space="preserve">Financial expenses </t>
  </si>
  <si>
    <t xml:space="preserve">Profit before tax </t>
  </si>
  <si>
    <t>Profit before tax excl. IAC</t>
  </si>
  <si>
    <t>Income taxes</t>
  </si>
  <si>
    <t>Profit for the period, continuing operations</t>
  </si>
  <si>
    <t>Profit for the period excl. IAC, continuing operations</t>
  </si>
  <si>
    <t>Profit for the period, discontinued operations</t>
  </si>
  <si>
    <t>-</t>
  </si>
  <si>
    <t>Profit for the period</t>
  </si>
  <si>
    <t xml:space="preserve">Earnings attributable to: </t>
  </si>
  <si>
    <t>Owners of the Parent company</t>
  </si>
  <si>
    <t>Profit for the period, total operations</t>
  </si>
  <si>
    <t>Non-controlling interests</t>
  </si>
  <si>
    <t>Earnings per share - owners of the Parent company</t>
  </si>
  <si>
    <r>
      <rPr>
        <sz val="10"/>
        <color theme="1"/>
        <rFont val="Arial"/>
      </rPr>
      <t xml:space="preserve">Earnings per share before and after dilution effects, SEK </t>
    </r>
    <r>
      <rPr>
        <vertAlign val="superscript"/>
        <sz val="10"/>
        <color theme="1"/>
        <rFont val="Arial"/>
      </rPr>
      <t>3)</t>
    </r>
  </si>
  <si>
    <t>Earnings per share before and after dilution effects, continuing operations, SEK</t>
  </si>
  <si>
    <t>Earnings per share before and after dilution effects, discontinued operations, SEK</t>
  </si>
  <si>
    <t>Dividend per share, SEK</t>
  </si>
  <si>
    <r>
      <rPr>
        <sz val="10"/>
        <color theme="1"/>
        <rFont val="Arial"/>
      </rPr>
      <t xml:space="preserve">Average number of shares before and after dilution, million </t>
    </r>
    <r>
      <rPr>
        <vertAlign val="superscript"/>
        <sz val="10"/>
        <color theme="1"/>
        <rFont val="Arial"/>
      </rPr>
      <t>3)</t>
    </r>
  </si>
  <si>
    <t>By operating segment (SEKm)</t>
  </si>
  <si>
    <t>Net Sales</t>
  </si>
  <si>
    <r>
      <rPr>
        <sz val="10"/>
        <color theme="1"/>
        <rFont val="Arial"/>
      </rPr>
      <t xml:space="preserve">Health &amp; Medical </t>
    </r>
    <r>
      <rPr>
        <vertAlign val="superscript"/>
        <sz val="10"/>
        <color theme="1"/>
        <rFont val="Arial"/>
      </rPr>
      <t>4)</t>
    </r>
  </si>
  <si>
    <r>
      <rPr>
        <sz val="10"/>
        <color theme="1"/>
        <rFont val="Arial"/>
      </rPr>
      <t xml:space="preserve">Consumer Goods </t>
    </r>
    <r>
      <rPr>
        <vertAlign val="superscript"/>
        <sz val="10"/>
        <color theme="1"/>
        <rFont val="Arial"/>
      </rPr>
      <t>4)</t>
    </r>
  </si>
  <si>
    <t>Professional Hygiene</t>
  </si>
  <si>
    <t xml:space="preserve">Other </t>
  </si>
  <si>
    <t xml:space="preserve">Total </t>
  </si>
  <si>
    <r>
      <rPr>
        <b/>
        <sz val="10"/>
        <color theme="1"/>
        <rFont val="Arial"/>
      </rPr>
      <t xml:space="preserve">EBITA excl. IAC </t>
    </r>
    <r>
      <rPr>
        <b/>
        <vertAlign val="superscript"/>
        <sz val="10"/>
        <color theme="1"/>
        <rFont val="Arial"/>
      </rPr>
      <t>5)</t>
    </r>
  </si>
  <si>
    <r>
      <rPr>
        <sz val="10"/>
        <color theme="1"/>
        <rFont val="Arial"/>
      </rPr>
      <t xml:space="preserve">Health &amp; Medical </t>
    </r>
    <r>
      <rPr>
        <vertAlign val="superscript"/>
        <sz val="10"/>
        <color theme="1"/>
        <rFont val="Arial"/>
      </rPr>
      <t>4)</t>
    </r>
  </si>
  <si>
    <r>
      <rPr>
        <sz val="10"/>
        <color theme="1"/>
        <rFont val="Arial"/>
      </rPr>
      <t xml:space="preserve">Consumer Goods </t>
    </r>
    <r>
      <rPr>
        <vertAlign val="superscript"/>
        <sz val="10"/>
        <color theme="1"/>
        <rFont val="Arial"/>
      </rPr>
      <t>4)</t>
    </r>
  </si>
  <si>
    <r>
      <rPr>
        <b/>
        <sz val="10"/>
        <color theme="1"/>
        <rFont val="Arial"/>
      </rPr>
      <t xml:space="preserve">Total EBITA excl. IAC </t>
    </r>
    <r>
      <rPr>
        <b/>
        <vertAlign val="superscript"/>
        <sz val="10"/>
        <color theme="1"/>
        <rFont val="Arial"/>
      </rPr>
      <t>5)</t>
    </r>
  </si>
  <si>
    <r>
      <rPr>
        <sz val="10"/>
        <color theme="1"/>
        <rFont val="Arial"/>
      </rPr>
      <t xml:space="preserve">1) </t>
    </r>
    <r>
      <rPr>
        <sz val="10"/>
        <color theme="1"/>
        <rFont val="Arial"/>
      </rPr>
      <t>Income statement for the 2021-2025 period refers to continuing operations.</t>
    </r>
  </si>
  <si>
    <r>
      <rPr>
        <sz val="10"/>
        <color theme="1"/>
        <rFont val="Arial"/>
      </rPr>
      <t>2) </t>
    </r>
    <r>
      <rPr>
        <sz val="10"/>
        <color theme="1"/>
        <rFont val="Arial"/>
      </rPr>
      <t>Until 2024, the share of results of associates and joint ventures was recognized in operating profit. From 2025 onwards, these results are recognized
below operating profit.</t>
    </r>
  </si>
  <si>
    <r>
      <rPr>
        <sz val="10"/>
        <color theme="1"/>
        <rFont val="Arial"/>
      </rPr>
      <t>3) </t>
    </r>
    <r>
      <rPr>
        <sz val="10"/>
        <color theme="1"/>
        <rFont val="Arial"/>
      </rPr>
      <t>Indicative earnings per share on the assumption that the number of issued shares in Essity as of December 31, 2016 corresponded to the number of issued shares in Essity on December 31, 2018 (702.3 million).</t>
    </r>
  </si>
  <si>
    <r>
      <rPr>
        <sz val="10"/>
        <color theme="1"/>
        <rFont val="Arial"/>
      </rPr>
      <t xml:space="preserve">4) </t>
    </r>
    <r>
      <rPr>
        <sz val="10"/>
        <color theme="1"/>
        <rFont val="Arial"/>
      </rPr>
      <t xml:space="preserve">Essity has decided on new business areas which, as of January 1, 2022, consist of Health &amp; Medical, Consumer Goods and Professional Hygiene. Comparative figures for the new Health &amp; Medical and Consumer Goods </t>
    </r>
  </si>
  <si>
    <t xml:space="preserve">   business areas have been restated from 2019.</t>
  </si>
  <si>
    <r>
      <rPr>
        <sz val="10"/>
        <color theme="1"/>
        <rFont val="Arial"/>
      </rPr>
      <t>5) </t>
    </r>
    <r>
      <rPr>
        <sz val="10"/>
        <color theme="1"/>
        <rFont val="Arial"/>
      </rPr>
      <t>Excluding items affecting comparability.</t>
    </r>
  </si>
  <si>
    <t>Consolidated balance sheet</t>
  </si>
  <si>
    <t>Dec 31, 
2025</t>
  </si>
  <si>
    <t>Dec 31, 
2024</t>
  </si>
  <si>
    <t>Dec 31, 
2023</t>
  </si>
  <si>
    <t>Dec 31, 
2022</t>
  </si>
  <si>
    <t>Dec 31, 
2021</t>
  </si>
  <si>
    <t>Dec 31, 
2020</t>
  </si>
  <si>
    <t>Dec 31, 
2019</t>
  </si>
  <si>
    <t>Dec 31, 
2018</t>
  </si>
  <si>
    <t>Dec 31, 
2017</t>
  </si>
  <si>
    <t>Dec 31, 
2016</t>
  </si>
  <si>
    <t>ASSETS</t>
  </si>
  <si>
    <t>Non-current assets</t>
  </si>
  <si>
    <t>Goodwill</t>
  </si>
  <si>
    <t>Intangible assets</t>
  </si>
  <si>
    <t>Property, plant and equipment</t>
  </si>
  <si>
    <t>Right-of-use assets</t>
  </si>
  <si>
    <t>Investments in associates and joint ventures</t>
  </si>
  <si>
    <t>Shares and participations</t>
  </si>
  <si>
    <t>Surplus in funded pension plans</t>
  </si>
  <si>
    <t>Non-current receivables, Group companies</t>
  </si>
  <si>
    <t>Non-current financial receivables, Group companies</t>
  </si>
  <si>
    <t>Non-current financial assets</t>
  </si>
  <si>
    <t>Deferred tax assets</t>
  </si>
  <si>
    <t>Other non-current assets</t>
  </si>
  <si>
    <t>Total non-current assets</t>
  </si>
  <si>
    <t>Current assets</t>
  </si>
  <si>
    <t>Inventories</t>
  </si>
  <si>
    <t>Trade receivables</t>
  </si>
  <si>
    <t>Current tax assets</t>
  </si>
  <si>
    <t>Current receivables, Group companies</t>
  </si>
  <si>
    <t>Current financial receivables, Group companies</t>
  </si>
  <si>
    <t>Other current receivables</t>
  </si>
  <si>
    <t>Current financial assets</t>
  </si>
  <si>
    <t>Non-current assets held for sale</t>
  </si>
  <si>
    <t>Cash and cash equivalents</t>
  </si>
  <si>
    <t>Total current assets</t>
  </si>
  <si>
    <t>Total assets, continuing operations</t>
  </si>
  <si>
    <t xml:space="preserve">Assets held for sale </t>
  </si>
  <si>
    <t>Total assets, total operations</t>
  </si>
  <si>
    <t>EQUITY AND LIABILITIES</t>
  </si>
  <si>
    <t>Equity</t>
  </si>
  <si>
    <t>Share capital</t>
  </si>
  <si>
    <t>Reserves</t>
  </si>
  <si>
    <t>Retained earnings including profit/loss for the year</t>
  </si>
  <si>
    <t>Equity attributable to owners of the Parent company</t>
  </si>
  <si>
    <t>1)</t>
  </si>
  <si>
    <t>Total equity</t>
  </si>
  <si>
    <t>Non-current liabilities</t>
  </si>
  <si>
    <t>Non-current financial liabilities</t>
  </si>
  <si>
    <t>Non-current liabilities, Group companies</t>
  </si>
  <si>
    <t>Provisions for pensions</t>
  </si>
  <si>
    <t>Deferred tax liabilities</t>
  </si>
  <si>
    <t>Other non-current provisions</t>
  </si>
  <si>
    <t>Other non-current liabilities</t>
  </si>
  <si>
    <t>Total non-current liabilities</t>
  </si>
  <si>
    <t>Current liabilities</t>
  </si>
  <si>
    <t>Current financial liabilities</t>
  </si>
  <si>
    <t>Current liabilities, Group companies</t>
  </si>
  <si>
    <t>Current financial liabilities, Group companies</t>
  </si>
  <si>
    <t>Trade payables</t>
  </si>
  <si>
    <t>Current tax liabilities</t>
  </si>
  <si>
    <t>Current provisions</t>
  </si>
  <si>
    <t>Other current liabilities</t>
  </si>
  <si>
    <t>Total current liabilities</t>
  </si>
  <si>
    <t>Total liabilities, continuing operations</t>
  </si>
  <si>
    <t>Liabilities directly attributable to assets held for sale</t>
  </si>
  <si>
    <t>Total equity and liabilities, total operations</t>
  </si>
  <si>
    <r>
      <rPr>
        <vertAlign val="superscript"/>
        <sz val="10"/>
        <color theme="1"/>
        <rFont val="Arial"/>
      </rPr>
      <t>1)</t>
    </r>
    <r>
      <rPr>
        <sz val="10"/>
        <color theme="1"/>
        <rFont val="Arial"/>
      </rPr>
      <t xml:space="preserve"> Of which attributable to discontinued operations</t>
    </r>
  </si>
  <si>
    <t>Contingent liabilities and pledged assets, see Note G2 in the Annual Report 2025.</t>
  </si>
  <si>
    <t>Consolidated operating cash flow statement</t>
  </si>
  <si>
    <t>Net sales</t>
  </si>
  <si>
    <t>Operating expenses</t>
  </si>
  <si>
    <t>Operating surplus</t>
  </si>
  <si>
    <t>Adjustment for non-cash items</t>
  </si>
  <si>
    <t>Operating cash surplus</t>
  </si>
  <si>
    <t>Change in</t>
  </si>
  <si>
    <t xml:space="preserve">  Inventories</t>
  </si>
  <si>
    <t xml:space="preserve">  Operating receivables</t>
  </si>
  <si>
    <t xml:space="preserve">  Operating liabilities</t>
  </si>
  <si>
    <t>Change in working capital</t>
  </si>
  <si>
    <t>Investments in non-current assets, net</t>
  </si>
  <si>
    <t>Restructuring costs, etc.</t>
  </si>
  <si>
    <t>Investments in operating assets through leases</t>
  </si>
  <si>
    <t>Operating cash flow</t>
  </si>
  <si>
    <t>Financial items</t>
  </si>
  <si>
    <t>Income taxes paid</t>
  </si>
  <si>
    <t>Other</t>
  </si>
  <si>
    <t>Cash flow from current operations</t>
  </si>
  <si>
    <t>Acquisitions of Group companies and other operations</t>
  </si>
  <si>
    <t>Divestments of Group companies and other operations</t>
  </si>
  <si>
    <t>Cash flow from acquisitions and divestments</t>
  </si>
  <si>
    <t>Cash flow before transactions with shareholders</t>
  </si>
  <si>
    <t>Private placement to non-controlling interests</t>
  </si>
  <si>
    <t>Dividend</t>
  </si>
  <si>
    <t>Dividend to non-controlling interests</t>
  </si>
  <si>
    <t>Repurchase of own shares</t>
  </si>
  <si>
    <t>Transactions with shareholders</t>
  </si>
  <si>
    <t>Net cash flow continuing operations</t>
  </si>
  <si>
    <t>Net cash flow discontinued operations</t>
  </si>
  <si>
    <t>Net cash flow total operations</t>
  </si>
  <si>
    <t>Net debt, January 1</t>
  </si>
  <si>
    <t>Changed opening balance for net debt due to IFRS 16 Leases</t>
  </si>
  <si>
    <t>Net cash flow</t>
  </si>
  <si>
    <t>Remeasurements to equity</t>
  </si>
  <si>
    <t>Investments in non-operating assets through leases</t>
  </si>
  <si>
    <t>Translation differences</t>
  </si>
  <si>
    <t>Net debt, December 31</t>
  </si>
  <si>
    <r>
      <rPr>
        <sz val="10"/>
        <color theme="1"/>
        <rFont val="Arial"/>
      </rPr>
      <t xml:space="preserve">1) </t>
    </r>
    <r>
      <rPr>
        <sz val="10"/>
        <color theme="1"/>
        <rFont val="Arial"/>
      </rPr>
      <t>Operating cash flow statement for the 2021-2025 period refers to continuing operations.</t>
    </r>
  </si>
  <si>
    <t>Multi-year summary</t>
  </si>
  <si>
    <r>
      <rPr>
        <b/>
        <sz val="10"/>
        <color theme="1"/>
        <rFont val="Arial"/>
      </rPr>
      <t xml:space="preserve">INCOME STATEMENT </t>
    </r>
    <r>
      <rPr>
        <b/>
        <vertAlign val="superscript"/>
        <sz val="10"/>
        <color theme="1"/>
        <rFont val="Arial"/>
      </rPr>
      <t>1)</t>
    </r>
  </si>
  <si>
    <t>EBITA excl. IAC</t>
  </si>
  <si>
    <t xml:space="preserve">   Health &amp; Medical</t>
  </si>
  <si>
    <t xml:space="preserve">   Consumer Goods</t>
  </si>
  <si>
    <t xml:space="preserve">   Professional Hygiene</t>
  </si>
  <si>
    <t xml:space="preserve">   Other operations</t>
  </si>
  <si>
    <t>-897</t>
  </si>
  <si>
    <t>-690</t>
  </si>
  <si>
    <t>Items affecting comparability (IAC)</t>
  </si>
  <si>
    <r>
      <rPr>
        <b/>
        <sz val="10"/>
        <color theme="1"/>
        <rFont val="Arial"/>
      </rPr>
      <t>EBITA</t>
    </r>
    <r>
      <rPr>
        <b/>
        <vertAlign val="superscript"/>
        <sz val="10"/>
        <color theme="1"/>
        <rFont val="Arial"/>
      </rPr>
      <t>2)</t>
    </r>
  </si>
  <si>
    <r>
      <rPr>
        <sz val="10"/>
        <color theme="1"/>
        <rFont val="Arial"/>
      </rPr>
      <t xml:space="preserve">Share of results of associates and joint ventures </t>
    </r>
    <r>
      <rPr>
        <vertAlign val="superscript"/>
        <sz val="10"/>
        <color theme="1"/>
        <rFont val="Arial"/>
      </rPr>
      <t>2)</t>
    </r>
  </si>
  <si>
    <r>
      <rPr>
        <sz val="10"/>
        <color theme="1"/>
        <rFont val="Arial"/>
      </rPr>
      <t>Financial income</t>
    </r>
    <r>
      <rPr>
        <vertAlign val="superscript"/>
        <sz val="10"/>
        <color theme="1"/>
        <rFont val="Arial"/>
      </rPr>
      <t>3)</t>
    </r>
  </si>
  <si>
    <t>Financial expenses</t>
  </si>
  <si>
    <t>Profit before tax</t>
  </si>
  <si>
    <t>BALANCE SHEET</t>
  </si>
  <si>
    <t>Non-current assets (excluding financial receivables)</t>
  </si>
  <si>
    <t xml:space="preserve">Receivables and inventories </t>
  </si>
  <si>
    <t>Financial receivables</t>
  </si>
  <si>
    <t>Assets held for sale, discontinued operations</t>
  </si>
  <si>
    <t>Total assets</t>
  </si>
  <si>
    <t>Provisions</t>
  </si>
  <si>
    <t>Interest-bearing debt</t>
  </si>
  <si>
    <t>Operating and other non-interest bearing liabilities</t>
  </si>
  <si>
    <t>Liabilities directly associated with assets held for sale</t>
  </si>
  <si>
    <t>Total equity and liabilities</t>
  </si>
  <si>
    <r>
      <rPr>
        <sz val="10"/>
        <color theme="1"/>
        <rFont val="Arial"/>
      </rPr>
      <t xml:space="preserve">Average capital employed </t>
    </r>
    <r>
      <rPr>
        <vertAlign val="superscript"/>
        <sz val="10"/>
        <color theme="1"/>
        <rFont val="Arial"/>
      </rPr>
      <t>3)</t>
    </r>
  </si>
  <si>
    <t>Net debt, including pension provisions</t>
  </si>
  <si>
    <r>
      <rPr>
        <b/>
        <sz val="10"/>
        <color theme="1"/>
        <rFont val="Arial"/>
      </rPr>
      <t xml:space="preserve">OPERATING CASH FLOW STATEMENT </t>
    </r>
    <r>
      <rPr>
        <b/>
        <vertAlign val="superscript"/>
        <sz val="10"/>
        <color theme="1"/>
        <rFont val="Arial"/>
      </rPr>
      <t>1)</t>
    </r>
  </si>
  <si>
    <r>
      <rPr>
        <sz val="10"/>
        <color theme="1"/>
        <rFont val="Arial"/>
      </rPr>
      <t xml:space="preserve">1) </t>
    </r>
    <r>
      <rPr>
        <sz val="10"/>
        <color theme="1"/>
        <rFont val="Arial"/>
      </rPr>
      <t>Income statement and operating cash flow statement for the 2021-2025 period refer to continuing operations.</t>
    </r>
  </si>
  <si>
    <r>
      <rPr>
        <sz val="10"/>
        <color theme="1"/>
        <rFont val="Arial"/>
      </rPr>
      <t>2) </t>
    </r>
    <r>
      <rPr>
        <sz val="10"/>
        <color theme="1"/>
        <rFont val="Arial"/>
      </rPr>
      <t>Until 2024, the share of results of associates and joint ventures was recognized in operating profit. From 2025 onwards, these results are recognized
below operating profit.</t>
    </r>
  </si>
  <si>
    <r>
      <rPr>
        <vertAlign val="superscript"/>
        <sz val="10"/>
        <color theme="1"/>
        <rFont val="Arial"/>
      </rPr>
      <t>3)</t>
    </r>
    <r>
      <rPr>
        <sz val="10"/>
        <color theme="1"/>
        <rFont val="Arial"/>
      </rPr>
      <t xml:space="preserve"> Calculation of average capital employed is based on five measurements.</t>
    </r>
  </si>
  <si>
    <t>Key figures</t>
  </si>
  <si>
    <t>2024</t>
  </si>
  <si>
    <t>2020</t>
  </si>
  <si>
    <t>2019</t>
  </si>
  <si>
    <t>2018</t>
  </si>
  <si>
    <t>2017</t>
  </si>
  <si>
    <t>2016</t>
  </si>
  <si>
    <t>2015</t>
  </si>
  <si>
    <t>SEK</t>
  </si>
  <si>
    <t>Equity/assets ratio, %</t>
  </si>
  <si>
    <r>
      <rPr>
        <sz val="10"/>
        <color theme="1"/>
        <rFont val="Arial"/>
      </rPr>
      <t xml:space="preserve">Interest coverage ratio </t>
    </r>
    <r>
      <rPr>
        <vertAlign val="superscript"/>
        <sz val="10"/>
        <color theme="1"/>
        <rFont val="Arial"/>
      </rPr>
      <t>1)</t>
    </r>
  </si>
  <si>
    <r>
      <rPr>
        <sz val="10"/>
        <color theme="1"/>
        <rFont val="Arial"/>
      </rPr>
      <t xml:space="preserve">Debt payment capacity, including pension liabilities, % </t>
    </r>
    <r>
      <rPr>
        <vertAlign val="superscript"/>
        <sz val="10"/>
        <color theme="1"/>
        <rFont val="Arial"/>
      </rPr>
      <t>1)</t>
    </r>
  </si>
  <si>
    <t>Debt/equity ratio, including pension liabilities</t>
  </si>
  <si>
    <t>Debt/equity ratio, excluding pension liabilities</t>
  </si>
  <si>
    <r>
      <rPr>
        <sz val="10"/>
        <color theme="1"/>
        <rFont val="Arial"/>
      </rPr>
      <t xml:space="preserve">Return on capital employed, % </t>
    </r>
    <r>
      <rPr>
        <vertAlign val="superscript"/>
        <sz val="10"/>
        <color theme="1"/>
        <rFont val="Arial"/>
      </rPr>
      <t>1)</t>
    </r>
  </si>
  <si>
    <r>
      <rPr>
        <sz val="10"/>
        <color theme="1"/>
        <rFont val="Arial"/>
      </rPr>
      <t xml:space="preserve">Return on capital employed excl. IAC, % </t>
    </r>
    <r>
      <rPr>
        <vertAlign val="superscript"/>
        <sz val="10"/>
        <color theme="1"/>
        <rFont val="Arial"/>
      </rPr>
      <t>1)</t>
    </r>
  </si>
  <si>
    <t>Return on equity, %</t>
  </si>
  <si>
    <r>
      <rPr>
        <sz val="10"/>
        <color theme="1"/>
        <rFont val="Arial"/>
      </rPr>
      <t xml:space="preserve">EBITA margin, % </t>
    </r>
    <r>
      <rPr>
        <vertAlign val="superscript"/>
        <sz val="10"/>
        <color theme="1"/>
        <rFont val="Arial"/>
      </rPr>
      <t>1)</t>
    </r>
  </si>
  <si>
    <r>
      <rPr>
        <sz val="10"/>
        <color theme="1"/>
        <rFont val="Arial"/>
      </rPr>
      <t>EBITA margin excl. IAC, %</t>
    </r>
    <r>
      <rPr>
        <vertAlign val="superscript"/>
        <sz val="10"/>
        <color theme="1"/>
        <rFont val="Arial"/>
      </rPr>
      <t xml:space="preserve"> 1)</t>
    </r>
  </si>
  <si>
    <r>
      <rPr>
        <sz val="10"/>
        <color theme="1"/>
        <rFont val="Arial"/>
      </rPr>
      <t xml:space="preserve">Operating margin, % </t>
    </r>
    <r>
      <rPr>
        <vertAlign val="superscript"/>
        <sz val="10"/>
        <color theme="1"/>
        <rFont val="Arial"/>
      </rPr>
      <t>1)</t>
    </r>
  </si>
  <si>
    <r>
      <rPr>
        <sz val="10"/>
        <color theme="1"/>
        <rFont val="Arial"/>
      </rPr>
      <t xml:space="preserve">Operating margin excl. IAC, % </t>
    </r>
    <r>
      <rPr>
        <vertAlign val="superscript"/>
        <sz val="10"/>
        <color theme="1"/>
        <rFont val="Arial"/>
      </rPr>
      <t>1)</t>
    </r>
  </si>
  <si>
    <r>
      <rPr>
        <sz val="10"/>
        <color theme="1"/>
        <rFont val="Arial"/>
      </rPr>
      <t xml:space="preserve">Net margin, % </t>
    </r>
    <r>
      <rPr>
        <vertAlign val="superscript"/>
        <sz val="10"/>
        <color theme="1"/>
        <rFont val="Arial"/>
      </rPr>
      <t>1)</t>
    </r>
  </si>
  <si>
    <r>
      <rPr>
        <sz val="10"/>
        <color theme="1"/>
        <rFont val="Arial"/>
      </rPr>
      <t>Capital turnover rate</t>
    </r>
    <r>
      <rPr>
        <vertAlign val="superscript"/>
        <sz val="10"/>
        <color theme="1"/>
        <rFont val="Arial"/>
      </rPr>
      <t xml:space="preserve"> 1)</t>
    </r>
  </si>
  <si>
    <r>
      <rPr>
        <sz val="10"/>
        <color theme="1"/>
        <rFont val="Arial"/>
      </rPr>
      <t>Cash flow from current operations per share, SEK</t>
    </r>
    <r>
      <rPr>
        <vertAlign val="superscript"/>
        <sz val="10"/>
        <color theme="1"/>
        <rFont val="Arial"/>
      </rPr>
      <t xml:space="preserve"> 1)</t>
    </r>
  </si>
  <si>
    <t>Earnings per share, SEK</t>
  </si>
  <si>
    <r>
      <rPr>
        <sz val="10"/>
        <color theme="1"/>
        <rFont val="Arial"/>
      </rPr>
      <t>Dividend per share, SEK</t>
    </r>
    <r>
      <rPr>
        <vertAlign val="superscript"/>
        <sz val="10"/>
        <color theme="1"/>
        <rFont val="Arial"/>
      </rPr>
      <t xml:space="preserve"> 2)</t>
    </r>
  </si>
  <si>
    <r>
      <rPr>
        <vertAlign val="superscript"/>
        <sz val="10"/>
        <color theme="1"/>
        <rFont val="Arial"/>
      </rPr>
      <t>1)</t>
    </r>
    <r>
      <rPr>
        <sz val="10"/>
        <color theme="1"/>
        <rFont val="Arial"/>
      </rPr>
      <t xml:space="preserve"> The key figure for the 2021-2025 period refers to continuing operations.</t>
    </r>
  </si>
  <si>
    <r>
      <rPr>
        <sz val="10"/>
        <color theme="1"/>
        <rFont val="Arial"/>
      </rPr>
      <t>2)</t>
    </r>
    <r>
      <rPr>
        <sz val="10"/>
        <color theme="1"/>
        <rFont val="Arial"/>
      </rPr>
      <t xml:space="preserve"> For the 2025 fiscal year, the Board of Directors has decided to propose a dividend of SEK 8.75 per share to the Annual General Meeting.</t>
    </r>
  </si>
  <si>
    <r>
      <t>2025</t>
    </r>
    <r>
      <rPr>
        <b/>
        <vertAlign val="superscript"/>
        <sz val="10"/>
        <color theme="0"/>
        <rFont val="Arial"/>
        <family val="2"/>
      </rPr>
      <t>1)</t>
    </r>
  </si>
  <si>
    <r>
      <t>2024</t>
    </r>
    <r>
      <rPr>
        <b/>
        <vertAlign val="superscript"/>
        <sz val="10"/>
        <color theme="0"/>
        <rFont val="Arial"/>
        <family val="2"/>
      </rPr>
      <t>1)</t>
    </r>
  </si>
  <si>
    <r>
      <t>2023</t>
    </r>
    <r>
      <rPr>
        <b/>
        <vertAlign val="superscript"/>
        <sz val="10"/>
        <color theme="0"/>
        <rFont val="Arial"/>
        <family val="2"/>
      </rPr>
      <t>1)</t>
    </r>
  </si>
  <si>
    <r>
      <t>2022</t>
    </r>
    <r>
      <rPr>
        <b/>
        <vertAlign val="superscript"/>
        <sz val="10"/>
        <color theme="0"/>
        <rFont val="Arial"/>
        <family val="2"/>
      </rPr>
      <t>1)</t>
    </r>
  </si>
  <si>
    <r>
      <t>2021</t>
    </r>
    <r>
      <rPr>
        <b/>
        <vertAlign val="superscript"/>
        <sz val="10"/>
        <color theme="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</si>
</sst>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
    <numFmt numFmtId="165" formatCode="_(* #,##0.00_);_(* \(#,##0.00\);_(* &quot;-&quot;??_);_(@_)"/>
    <numFmt numFmtId="166" formatCode="#,##0.0"/>
    <numFmt numFmtId="167" formatCode="0.0"/>
    <numFmt numFmtId="168" formatCode="#"/>
    <numFmt numFmtId="169" formatCode="#,##0;\-#,##0;\-"/>
    <numFmt numFmtId="170" formatCode="_(* #,##0_);_(* \(#,##0\);_(* &quot;-&quot;??_);_(@_)"/>
    <numFmt numFmtId="171" formatCode="_(* #,##0.0_);_(* \(#,##0.0\);_(* &quot;-&quot;??_);_(@_)"/>
    <numFmt numFmtId="172" formatCode="#.0"/>
    <numFmt numFmtId="173" formatCode="#.##"/>
  </numFmts>
  <fonts count="23" x14ac:knownFonts="1">
    <font>
      <sz val="10"/>
      <color rgb="FF000000"/>
      <name val="Arial"/>
      <scheme val="minor"/>
    </font>
    <font>
      <b/>
      <sz val="14"/>
      <color theme="1"/>
      <name val="Arial"/>
    </font>
    <font>
      <b/>
      <sz val="10"/>
      <color theme="1"/>
      <name val="Arial"/>
    </font>
    <font>
      <sz val="10"/>
      <color theme="1"/>
      <name val="Arial"/>
    </font>
    <font>
      <vertAlign val="superscript"/>
      <sz val="10"/>
      <color theme="1"/>
      <name val="Arial"/>
    </font>
    <font>
      <vertAlign val="superscript"/>
      <sz val="10"/>
      <color theme="1"/>
      <name val="Arial"/>
    </font>
    <font>
      <vertAlign val="superscript"/>
      <sz val="10"/>
      <color theme="1"/>
      <name val="Arial"/>
    </font>
    <font>
      <vertAlign val="superscript"/>
      <sz val="10"/>
      <color theme="1"/>
      <name val="Arial"/>
    </font>
    <font>
      <vertAlign val="superscript"/>
      <sz val="10"/>
      <color theme="1"/>
      <name val="Arial"/>
    </font>
    <font>
      <i/>
      <sz val="10"/>
      <color theme="1"/>
      <name val="Arial"/>
    </font>
    <font>
      <vertAlign val="superscript"/>
      <sz val="10"/>
      <color theme="1"/>
      <name val="Arial"/>
    </font>
    <font>
      <vertAlign val="superscript"/>
      <sz val="10"/>
      <color theme="1"/>
      <name val="Arial"/>
    </font>
    <font>
      <vertAlign val="superscript"/>
      <sz val="10"/>
      <color theme="1"/>
      <name val="Arial"/>
    </font>
    <font>
      <vertAlign val="superscript"/>
      <sz val="10"/>
      <color theme="1"/>
      <name val="Arial"/>
    </font>
    <font>
      <vertAlign val="superscript"/>
      <sz val="10"/>
      <color theme="1"/>
      <name val="Arial"/>
    </font>
    <font>
      <vertAlign val="superscript"/>
      <sz val="10"/>
      <color theme="1"/>
      <name val="Arial"/>
    </font>
    <font>
      <sz val="8"/>
      <color theme="1"/>
      <name val="Arial"/>
    </font>
    <font>
      <sz val="10"/>
      <name val="Arial"/>
    </font>
    <font>
      <vertAlign val="superscript"/>
      <sz val="10"/>
      <color theme="1"/>
      <name val="Arial"/>
    </font>
    <font>
      <b/>
      <vertAlign val="superscript"/>
      <sz val="10"/>
      <color theme="1"/>
      <name val="Arial"/>
    </font>
    <font>
      <b/>
      <sz val="10"/>
      <color theme="0"/>
      <name val="Arial"/>
      <family val="2"/>
    </font>
    <font>
      <b/>
      <vertAlign val="superscript"/>
      <sz val="10"/>
      <color theme="0"/>
      <name val="Arial"/>
      <family val="2"/>
    </font>
    <font>
      <sz val="10"/>
      <color theme="0"/>
      <name val="Arial"/>
      <family val="2"/>
    </font>
  </fonts>
  <fills count="5">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7"/>
        <bgColor rgb="FFE990E9"/>
      </patternFill>
    </fill>
  </fills>
  <borders count="11">
    <border>
      <left/>
      <right/>
      <top/>
      <bottom/>
      <diagonal/>
    </border>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diagonal/>
    </border>
    <border>
      <left/>
      <right/>
      <top/>
      <bottom/>
      <diagonal/>
    </border>
    <border>
      <left/>
      <right/>
      <top/>
      <bottom/>
      <diagonal/>
    </border>
  </borders>
  <cellStyleXfs count="1">
    <xf numFmtId="164" fontId="0" fillId="0" borderId="0"/>
  </cellStyleXfs>
  <cellXfs count="141">
    <xf numFmtId="164" fontId="0" fillId="0" borderId="0" xfId="0"/>
    <xf numFmtId="0" fontId="1" fillId="0" borderId="0" xfId="0" applyNumberFormat="1" applyFont="1"/>
    <xf numFmtId="3" fontId="1" fillId="0" borderId="0" xfId="0" applyNumberFormat="1" applyFont="1" applyAlignment="1">
      <alignment horizontal="right"/>
    </xf>
    <xf numFmtId="0" fontId="1" fillId="2" borderId="1" xfId="0" applyNumberFormat="1" applyFont="1" applyFill="1" applyBorder="1"/>
    <xf numFmtId="49" fontId="2" fillId="0" borderId="0" xfId="0" applyNumberFormat="1" applyFont="1" applyAlignment="1">
      <alignment horizontal="left" vertical="center"/>
    </xf>
    <xf numFmtId="0" fontId="2" fillId="2" borderId="1" xfId="0" applyNumberFormat="1" applyFont="1" applyFill="1" applyBorder="1"/>
    <xf numFmtId="0" fontId="3" fillId="2" borderId="1" xfId="0" applyNumberFormat="1" applyFont="1" applyFill="1" applyBorder="1"/>
    <xf numFmtId="0" fontId="3" fillId="0" borderId="0" xfId="0" applyNumberFormat="1" applyFont="1"/>
    <xf numFmtId="3" fontId="3" fillId="0" borderId="0" xfId="0" applyNumberFormat="1" applyFont="1" applyAlignment="1">
      <alignment horizontal="right"/>
    </xf>
    <xf numFmtId="0" fontId="2" fillId="0" borderId="0" xfId="0" applyNumberFormat="1" applyFont="1"/>
    <xf numFmtId="164" fontId="3" fillId="0" borderId="0" xfId="0" applyFont="1"/>
    <xf numFmtId="164" fontId="3" fillId="0" borderId="0" xfId="0" applyFont="1" applyAlignment="1">
      <alignment vertical="top"/>
    </xf>
    <xf numFmtId="3" fontId="3" fillId="0" borderId="0" xfId="0" applyNumberFormat="1" applyFont="1" applyAlignment="1">
      <alignment horizontal="right" vertical="top"/>
    </xf>
    <xf numFmtId="3" fontId="3" fillId="0" borderId="0" xfId="0" applyNumberFormat="1" applyFont="1" applyAlignment="1">
      <alignment vertical="top"/>
    </xf>
    <xf numFmtId="3" fontId="3" fillId="0" borderId="0" xfId="0" applyNumberFormat="1" applyFont="1"/>
    <xf numFmtId="164" fontId="2" fillId="0" borderId="2" xfId="0" applyFont="1" applyBorder="1"/>
    <xf numFmtId="3" fontId="2" fillId="0" borderId="2" xfId="0" applyNumberFormat="1" applyFont="1" applyBorder="1" applyAlignment="1">
      <alignment horizontal="right"/>
    </xf>
    <xf numFmtId="3" fontId="2" fillId="0" borderId="2" xfId="0" applyNumberFormat="1" applyFont="1" applyBorder="1"/>
    <xf numFmtId="164" fontId="2" fillId="0" borderId="0" xfId="0" applyFont="1"/>
    <xf numFmtId="3" fontId="2" fillId="0" borderId="0" xfId="0" applyNumberFormat="1" applyFont="1" applyAlignment="1">
      <alignment horizontal="right"/>
    </xf>
    <xf numFmtId="164" fontId="3" fillId="0" borderId="3" xfId="0" applyFont="1" applyBorder="1"/>
    <xf numFmtId="165" fontId="3" fillId="0" borderId="3" xfId="0" applyNumberFormat="1" applyFont="1" applyBorder="1" applyAlignment="1">
      <alignment horizontal="right"/>
    </xf>
    <xf numFmtId="3" fontId="3" fillId="0" borderId="3" xfId="0" applyNumberFormat="1" applyFont="1" applyBorder="1"/>
    <xf numFmtId="3" fontId="3" fillId="0" borderId="3" xfId="0" applyNumberFormat="1" applyFont="1" applyBorder="1" applyAlignment="1">
      <alignment horizontal="right"/>
    </xf>
    <xf numFmtId="165" fontId="3" fillId="0" borderId="0" xfId="0" applyNumberFormat="1" applyFont="1" applyAlignment="1">
      <alignment horizontal="right"/>
    </xf>
    <xf numFmtId="164" fontId="2" fillId="0" borderId="3" xfId="0" applyFont="1" applyBorder="1"/>
    <xf numFmtId="3" fontId="2" fillId="0" borderId="3" xfId="0" applyNumberFormat="1" applyFont="1" applyBorder="1" applyAlignment="1">
      <alignment horizontal="right"/>
    </xf>
    <xf numFmtId="3" fontId="2" fillId="0" borderId="4" xfId="0" applyNumberFormat="1" applyFont="1" applyBorder="1"/>
    <xf numFmtId="3" fontId="2" fillId="0" borderId="4" xfId="0" applyNumberFormat="1" applyFont="1" applyBorder="1" applyAlignment="1">
      <alignment horizontal="right"/>
    </xf>
    <xf numFmtId="3" fontId="2" fillId="0" borderId="0" xfId="0" applyNumberFormat="1" applyFont="1"/>
    <xf numFmtId="164" fontId="2" fillId="0" borderId="0" xfId="0" applyFont="1" applyAlignment="1">
      <alignment horizontal="right"/>
    </xf>
    <xf numFmtId="0" fontId="3" fillId="0" borderId="0" xfId="0" applyNumberFormat="1" applyFont="1" applyAlignment="1">
      <alignment horizontal="right"/>
    </xf>
    <xf numFmtId="4" fontId="3" fillId="0" borderId="0" xfId="0" applyNumberFormat="1" applyFont="1" applyAlignment="1">
      <alignment horizontal="right"/>
    </xf>
    <xf numFmtId="2" fontId="3" fillId="0" borderId="0" xfId="0" applyNumberFormat="1" applyFont="1" applyAlignment="1">
      <alignment horizontal="right"/>
    </xf>
    <xf numFmtId="166" fontId="3" fillId="0" borderId="0" xfId="0" applyNumberFormat="1" applyFont="1" applyAlignment="1">
      <alignment horizontal="right"/>
    </xf>
    <xf numFmtId="167" fontId="2" fillId="0" borderId="0" xfId="0" applyNumberFormat="1" applyFont="1" applyAlignment="1">
      <alignment horizontal="right"/>
    </xf>
    <xf numFmtId="0" fontId="2" fillId="0" borderId="0" xfId="0" quotePrefix="1" applyNumberFormat="1" applyFont="1" applyAlignment="1">
      <alignment horizontal="left"/>
    </xf>
    <xf numFmtId="0" fontId="2" fillId="0" borderId="0" xfId="0" applyNumberFormat="1" applyFont="1" applyAlignment="1">
      <alignment horizontal="left"/>
    </xf>
    <xf numFmtId="168" fontId="3" fillId="0" borderId="0" xfId="0" applyNumberFormat="1" applyFont="1" applyAlignment="1">
      <alignment horizontal="right"/>
    </xf>
    <xf numFmtId="164" fontId="3" fillId="0" borderId="0" xfId="0" quotePrefix="1" applyFont="1" applyAlignment="1">
      <alignment horizontal="right"/>
    </xf>
    <xf numFmtId="164" fontId="2" fillId="0" borderId="0" xfId="0" applyFont="1" applyAlignment="1">
      <alignment wrapText="1"/>
    </xf>
    <xf numFmtId="3" fontId="2" fillId="0" borderId="0" xfId="0" applyNumberFormat="1" applyFont="1" applyAlignment="1">
      <alignment horizontal="right" wrapText="1"/>
    </xf>
    <xf numFmtId="3" fontId="2" fillId="0" borderId="0" xfId="0" applyNumberFormat="1" applyFont="1" applyAlignment="1">
      <alignment wrapText="1"/>
    </xf>
    <xf numFmtId="169" fontId="3" fillId="0" borderId="0" xfId="0" applyNumberFormat="1" applyFont="1"/>
    <xf numFmtId="0" fontId="4" fillId="2" borderId="1" xfId="0" applyNumberFormat="1" applyFont="1" applyFill="1" applyBorder="1"/>
    <xf numFmtId="3" fontId="5" fillId="2" borderId="1" xfId="0" applyNumberFormat="1" applyFont="1" applyFill="1" applyBorder="1" applyAlignment="1">
      <alignment horizontal="right"/>
    </xf>
    <xf numFmtId="164" fontId="6" fillId="0" borderId="0" xfId="0" applyFont="1"/>
    <xf numFmtId="3" fontId="7" fillId="0" borderId="0" xfId="0" applyNumberFormat="1" applyFont="1" applyAlignment="1">
      <alignment horizontal="right"/>
    </xf>
    <xf numFmtId="3" fontId="8" fillId="0" borderId="0" xfId="0" applyNumberFormat="1" applyFont="1"/>
    <xf numFmtId="170" fontId="1" fillId="0" borderId="0" xfId="0" applyNumberFormat="1" applyFont="1"/>
    <xf numFmtId="170" fontId="3" fillId="0" borderId="0" xfId="0" applyNumberFormat="1" applyFont="1"/>
    <xf numFmtId="164" fontId="2" fillId="0" borderId="0" xfId="0" applyFont="1" applyAlignment="1">
      <alignment vertical="top"/>
    </xf>
    <xf numFmtId="170" fontId="3" fillId="0" borderId="0" xfId="0" applyNumberFormat="1" applyFont="1" applyAlignment="1">
      <alignment vertical="top"/>
    </xf>
    <xf numFmtId="170" fontId="3" fillId="0" borderId="0" xfId="0" applyNumberFormat="1" applyFont="1" applyAlignment="1">
      <alignment horizontal="right"/>
    </xf>
    <xf numFmtId="4" fontId="3" fillId="0" borderId="0" xfId="0" applyNumberFormat="1" applyFont="1"/>
    <xf numFmtId="169" fontId="3" fillId="0" borderId="0" xfId="0" applyNumberFormat="1" applyFont="1" applyAlignment="1">
      <alignment horizontal="right"/>
    </xf>
    <xf numFmtId="170" fontId="3" fillId="0" borderId="3" xfId="0" applyNumberFormat="1" applyFont="1" applyBorder="1" applyAlignment="1">
      <alignment horizontal="right"/>
    </xf>
    <xf numFmtId="170" fontId="2" fillId="0" borderId="0" xfId="0" applyNumberFormat="1" applyFont="1" applyAlignment="1">
      <alignment horizontal="right"/>
    </xf>
    <xf numFmtId="164" fontId="3" fillId="0" borderId="0" xfId="0" applyFont="1" applyAlignment="1">
      <alignment horizontal="right"/>
    </xf>
    <xf numFmtId="164" fontId="2" fillId="0" borderId="4" xfId="0" applyFont="1" applyBorder="1"/>
    <xf numFmtId="170" fontId="2" fillId="0" borderId="2" xfId="0" applyNumberFormat="1" applyFont="1" applyBorder="1" applyAlignment="1">
      <alignment horizontal="right"/>
    </xf>
    <xf numFmtId="169" fontId="2" fillId="0" borderId="2" xfId="0" applyNumberFormat="1" applyFont="1" applyBorder="1" applyAlignment="1">
      <alignment horizontal="right"/>
    </xf>
    <xf numFmtId="164" fontId="3" fillId="0" borderId="4" xfId="0" applyFont="1" applyBorder="1"/>
    <xf numFmtId="170" fontId="3" fillId="0" borderId="2" xfId="0" applyNumberFormat="1" applyFont="1" applyBorder="1" applyAlignment="1">
      <alignment horizontal="right"/>
    </xf>
    <xf numFmtId="164" fontId="3" fillId="0" borderId="2" xfId="0" applyFont="1" applyBorder="1"/>
    <xf numFmtId="167" fontId="3" fillId="0" borderId="0" xfId="0" applyNumberFormat="1" applyFont="1" applyAlignment="1">
      <alignment horizontal="right"/>
    </xf>
    <xf numFmtId="164" fontId="9" fillId="0" borderId="0" xfId="0" applyFont="1"/>
    <xf numFmtId="170" fontId="9" fillId="0" borderId="0" xfId="0" applyNumberFormat="1" applyFont="1" applyAlignment="1">
      <alignment horizontal="right"/>
    </xf>
    <xf numFmtId="164" fontId="9" fillId="0" borderId="0" xfId="0" applyFont="1" applyAlignment="1">
      <alignment horizontal="right"/>
    </xf>
    <xf numFmtId="0" fontId="3" fillId="0" borderId="0" xfId="0" quotePrefix="1" applyNumberFormat="1" applyFont="1" applyAlignment="1">
      <alignment horizontal="left"/>
    </xf>
    <xf numFmtId="0" fontId="3" fillId="0" borderId="0" xfId="0" applyNumberFormat="1" applyFont="1" applyAlignment="1">
      <alignment horizontal="left"/>
    </xf>
    <xf numFmtId="169" fontId="2" fillId="0" borderId="0" xfId="0" applyNumberFormat="1" applyFont="1" applyAlignment="1">
      <alignment horizontal="right"/>
    </xf>
    <xf numFmtId="49" fontId="10" fillId="0" borderId="0" xfId="0" applyNumberFormat="1" applyFont="1" applyAlignment="1">
      <alignment horizontal="left"/>
    </xf>
    <xf numFmtId="49" fontId="11" fillId="0" borderId="0" xfId="0" quotePrefix="1" applyNumberFormat="1" applyFont="1" applyAlignment="1">
      <alignment horizontal="left"/>
    </xf>
    <xf numFmtId="164" fontId="3" fillId="0" borderId="0" xfId="0" applyFont="1" applyAlignment="1">
      <alignment wrapText="1"/>
    </xf>
    <xf numFmtId="170" fontId="3" fillId="0" borderId="0" xfId="0" applyNumberFormat="1" applyFont="1" applyAlignment="1">
      <alignment horizontal="right" wrapText="1"/>
    </xf>
    <xf numFmtId="0" fontId="12" fillId="0" borderId="0" xfId="0" applyNumberFormat="1" applyFont="1" applyAlignment="1">
      <alignment wrapText="1"/>
    </xf>
    <xf numFmtId="170" fontId="13" fillId="0" borderId="0" xfId="0" applyNumberFormat="1" applyFont="1" applyAlignment="1">
      <alignment horizontal="right" wrapText="1"/>
    </xf>
    <xf numFmtId="0" fontId="14" fillId="0" borderId="0" xfId="0" applyNumberFormat="1" applyFont="1" applyAlignment="1">
      <alignment horizontal="right" wrapText="1"/>
    </xf>
    <xf numFmtId="169" fontId="3" fillId="0" borderId="2" xfId="0" applyNumberFormat="1" applyFont="1" applyBorder="1" applyAlignment="1">
      <alignment horizontal="right"/>
    </xf>
    <xf numFmtId="0" fontId="1" fillId="2" borderId="1" xfId="0" applyNumberFormat="1" applyFont="1" applyFill="1" applyBorder="1" applyAlignment="1">
      <alignment horizontal="right"/>
    </xf>
    <xf numFmtId="0" fontId="2" fillId="0" borderId="0" xfId="0" applyNumberFormat="1" applyFont="1" applyAlignment="1">
      <alignment horizontal="right" wrapText="1"/>
    </xf>
    <xf numFmtId="0" fontId="3" fillId="0" borderId="3" xfId="0" applyNumberFormat="1" applyFont="1" applyBorder="1"/>
    <xf numFmtId="169" fontId="3" fillId="2" borderId="1" xfId="0" applyNumberFormat="1" applyFont="1" applyFill="1" applyBorder="1" applyAlignment="1">
      <alignment horizontal="right"/>
    </xf>
    <xf numFmtId="0" fontId="2" fillId="0" borderId="2" xfId="0" applyNumberFormat="1" applyFont="1" applyBorder="1"/>
    <xf numFmtId="169" fontId="3" fillId="0" borderId="3" xfId="0" applyNumberFormat="1" applyFont="1" applyBorder="1" applyAlignment="1">
      <alignment horizontal="right"/>
    </xf>
    <xf numFmtId="0" fontId="2" fillId="0" borderId="3" xfId="0" applyNumberFormat="1" applyFont="1" applyBorder="1" applyAlignment="1">
      <alignment wrapText="1"/>
    </xf>
    <xf numFmtId="0" fontId="3" fillId="3" borderId="1" xfId="0" applyNumberFormat="1" applyFont="1" applyFill="1" applyBorder="1"/>
    <xf numFmtId="3" fontId="3" fillId="3" borderId="1" xfId="0" applyNumberFormat="1" applyFont="1" applyFill="1" applyBorder="1" applyAlignment="1">
      <alignment horizontal="right"/>
    </xf>
    <xf numFmtId="169" fontId="3" fillId="3" borderId="1" xfId="0" applyNumberFormat="1" applyFont="1" applyFill="1" applyBorder="1" applyAlignment="1">
      <alignment horizontal="right"/>
    </xf>
    <xf numFmtId="0" fontId="2" fillId="0" borderId="4" xfId="0" applyNumberFormat="1" applyFont="1" applyBorder="1"/>
    <xf numFmtId="169" fontId="2" fillId="2" borderId="1" xfId="0" applyNumberFormat="1" applyFont="1" applyFill="1" applyBorder="1" applyAlignment="1">
      <alignment horizontal="right"/>
    </xf>
    <xf numFmtId="0" fontId="15" fillId="2" borderId="1" xfId="0" applyNumberFormat="1" applyFont="1" applyFill="1" applyBorder="1" applyAlignment="1">
      <alignment horizontal="right"/>
    </xf>
    <xf numFmtId="3" fontId="16" fillId="0" borderId="0" xfId="0" applyNumberFormat="1" applyFont="1"/>
    <xf numFmtId="3" fontId="3" fillId="2" borderId="1" xfId="0" applyNumberFormat="1" applyFont="1" applyFill="1" applyBorder="1" applyAlignment="1">
      <alignment horizontal="right"/>
    </xf>
    <xf numFmtId="3" fontId="2" fillId="2" borderId="1" xfId="0" applyNumberFormat="1" applyFont="1" applyFill="1" applyBorder="1"/>
    <xf numFmtId="3" fontId="3" fillId="2" borderId="1" xfId="0" applyNumberFormat="1" applyFont="1" applyFill="1" applyBorder="1"/>
    <xf numFmtId="0" fontId="3" fillId="2" borderId="5" xfId="0" applyNumberFormat="1" applyFont="1" applyFill="1" applyBorder="1"/>
    <xf numFmtId="0" fontId="2" fillId="2" borderId="6" xfId="0" applyNumberFormat="1" applyFont="1" applyFill="1" applyBorder="1"/>
    <xf numFmtId="3" fontId="2" fillId="2" borderId="6" xfId="0" applyNumberFormat="1" applyFont="1" applyFill="1" applyBorder="1" applyAlignment="1">
      <alignment horizontal="right"/>
    </xf>
    <xf numFmtId="0" fontId="2" fillId="2" borderId="7" xfId="0" applyNumberFormat="1" applyFont="1" applyFill="1" applyBorder="1"/>
    <xf numFmtId="3" fontId="2" fillId="2" borderId="7" xfId="0" applyNumberFormat="1" applyFont="1" applyFill="1" applyBorder="1"/>
    <xf numFmtId="3" fontId="2" fillId="2" borderId="7" xfId="0" applyNumberFormat="1" applyFont="1" applyFill="1" applyBorder="1" applyAlignment="1">
      <alignment horizontal="right"/>
    </xf>
    <xf numFmtId="3" fontId="2" fillId="2" borderId="1" xfId="0" applyNumberFormat="1" applyFont="1" applyFill="1" applyBorder="1" applyAlignment="1">
      <alignment horizontal="right"/>
    </xf>
    <xf numFmtId="0" fontId="3" fillId="2" borderId="1" xfId="0" applyNumberFormat="1" applyFont="1" applyFill="1" applyBorder="1" applyAlignment="1">
      <alignment horizontal="left"/>
    </xf>
    <xf numFmtId="0" fontId="3" fillId="2" borderId="1" xfId="0" quotePrefix="1" applyNumberFormat="1" applyFont="1" applyFill="1" applyBorder="1" applyAlignment="1">
      <alignment horizontal="left"/>
    </xf>
    <xf numFmtId="3" fontId="3" fillId="3" borderId="1" xfId="0" applyNumberFormat="1" applyFont="1" applyFill="1" applyBorder="1"/>
    <xf numFmtId="164" fontId="3" fillId="2" borderId="1" xfId="0" applyFont="1" applyFill="1" applyBorder="1"/>
    <xf numFmtId="169" fontId="3" fillId="2" borderId="1" xfId="0" applyNumberFormat="1" applyFont="1" applyFill="1" applyBorder="1"/>
    <xf numFmtId="0" fontId="9" fillId="2" borderId="1" xfId="0" applyNumberFormat="1" applyFont="1" applyFill="1" applyBorder="1" applyAlignment="1">
      <alignment horizontal="left"/>
    </xf>
    <xf numFmtId="0" fontId="9" fillId="2" borderId="1" xfId="0" applyNumberFormat="1" applyFont="1" applyFill="1" applyBorder="1"/>
    <xf numFmtId="164" fontId="1" fillId="0" borderId="0" xfId="0" applyFont="1"/>
    <xf numFmtId="164" fontId="3" fillId="0" borderId="0" xfId="0" applyFont="1" applyAlignment="1">
      <alignment horizontal="left" wrapText="1"/>
    </xf>
    <xf numFmtId="164" fontId="2" fillId="0" borderId="0" xfId="0" applyFont="1" applyAlignment="1">
      <alignment horizontal="right" wrapText="1"/>
    </xf>
    <xf numFmtId="171" fontId="3" fillId="0" borderId="0" xfId="0" applyNumberFormat="1" applyFont="1" applyAlignment="1">
      <alignment horizontal="right" wrapText="1"/>
    </xf>
    <xf numFmtId="165" fontId="3" fillId="0" borderId="0" xfId="0" applyNumberFormat="1" applyFont="1" applyAlignment="1">
      <alignment horizontal="right" wrapText="1"/>
    </xf>
    <xf numFmtId="166" fontId="3" fillId="0" borderId="0" xfId="0" applyNumberFormat="1" applyFont="1" applyAlignment="1">
      <alignment horizontal="right" wrapText="1"/>
    </xf>
    <xf numFmtId="3" fontId="3" fillId="0" borderId="0" xfId="0" applyNumberFormat="1" applyFont="1" applyAlignment="1">
      <alignment horizontal="right" wrapText="1"/>
    </xf>
    <xf numFmtId="2" fontId="3" fillId="0" borderId="0" xfId="0" applyNumberFormat="1" applyFont="1" applyAlignment="1">
      <alignment horizontal="right" wrapText="1"/>
    </xf>
    <xf numFmtId="172" fontId="3" fillId="0" borderId="0" xfId="0" applyNumberFormat="1" applyFont="1" applyAlignment="1">
      <alignment horizontal="right"/>
    </xf>
    <xf numFmtId="4" fontId="3" fillId="0" borderId="0" xfId="0" applyNumberFormat="1" applyFont="1" applyAlignment="1">
      <alignment horizontal="right" wrapText="1"/>
    </xf>
    <xf numFmtId="173" fontId="3" fillId="0" borderId="0" xfId="0" applyNumberFormat="1" applyFont="1" applyAlignment="1">
      <alignment horizontal="right"/>
    </xf>
    <xf numFmtId="0" fontId="3" fillId="2" borderId="8" xfId="0" applyNumberFormat="1" applyFont="1" applyFill="1" applyBorder="1" applyAlignment="1">
      <alignment horizontal="left"/>
    </xf>
    <xf numFmtId="0" fontId="17" fillId="0" borderId="9" xfId="0" applyNumberFormat="1" applyFont="1" applyBorder="1"/>
    <xf numFmtId="0" fontId="17" fillId="0" borderId="10" xfId="0" applyNumberFormat="1" applyFont="1" applyBorder="1"/>
    <xf numFmtId="164" fontId="3" fillId="0" borderId="0" xfId="0" applyFont="1" applyAlignment="1">
      <alignment horizontal="left"/>
    </xf>
    <xf numFmtId="164" fontId="0" fillId="0" borderId="0" xfId="0"/>
    <xf numFmtId="0" fontId="18" fillId="2" borderId="8" xfId="0" applyNumberFormat="1" applyFont="1" applyFill="1" applyBorder="1" applyAlignment="1">
      <alignment horizontal="left" vertical="top" wrapText="1"/>
    </xf>
    <xf numFmtId="0" fontId="20" fillId="4" borderId="1" xfId="0" applyNumberFormat="1" applyFont="1" applyFill="1" applyBorder="1" applyAlignment="1">
      <alignment horizontal="left"/>
    </xf>
    <xf numFmtId="3" fontId="20" fillId="4" borderId="1" xfId="0" applyNumberFormat="1" applyFont="1" applyFill="1" applyBorder="1" applyAlignment="1">
      <alignment horizontal="right"/>
    </xf>
    <xf numFmtId="0" fontId="20" fillId="4" borderId="1" xfId="0" applyNumberFormat="1" applyFont="1" applyFill="1" applyBorder="1" applyAlignment="1">
      <alignment horizontal="right"/>
    </xf>
    <xf numFmtId="164" fontId="20" fillId="4" borderId="1" xfId="0" applyFont="1" applyFill="1" applyBorder="1"/>
    <xf numFmtId="3" fontId="20" fillId="4" borderId="1" xfId="0" applyNumberFormat="1" applyFont="1" applyFill="1" applyBorder="1"/>
    <xf numFmtId="0" fontId="20" fillId="4" borderId="1" xfId="0" applyNumberFormat="1" applyFont="1" applyFill="1" applyBorder="1" applyAlignment="1">
      <alignment horizontal="right" wrapText="1"/>
    </xf>
    <xf numFmtId="170" fontId="20" fillId="4" borderId="1" xfId="0" quotePrefix="1" applyNumberFormat="1" applyFont="1" applyFill="1" applyBorder="1" applyAlignment="1">
      <alignment horizontal="right" wrapText="1"/>
    </xf>
    <xf numFmtId="170" fontId="20" fillId="4" borderId="1" xfId="0" applyNumberFormat="1" applyFont="1" applyFill="1" applyBorder="1" applyAlignment="1">
      <alignment horizontal="right" wrapText="1"/>
    </xf>
    <xf numFmtId="0" fontId="20" fillId="4" borderId="1" xfId="0" quotePrefix="1" applyNumberFormat="1" applyFont="1" applyFill="1" applyBorder="1" applyAlignment="1">
      <alignment horizontal="right" wrapText="1"/>
    </xf>
    <xf numFmtId="0" fontId="20" fillId="4" borderId="1" xfId="0" applyNumberFormat="1" applyFont="1" applyFill="1" applyBorder="1"/>
    <xf numFmtId="164" fontId="22" fillId="4" borderId="1" xfId="0" applyFont="1" applyFill="1" applyBorder="1" applyAlignment="1">
      <alignment horizontal="left" vertical="center" wrapText="1"/>
    </xf>
    <xf numFmtId="168" fontId="20" fillId="4" borderId="1" xfId="0" applyNumberFormat="1" applyFont="1" applyFill="1" applyBorder="1" applyAlignment="1">
      <alignment horizontal="right" vertical="center" wrapText="1"/>
    </xf>
    <xf numFmtId="49" fontId="20" fillId="4" borderId="1"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0205B"/>
      </a:accent1>
      <a:accent2>
        <a:srgbClr val="009FDF"/>
      </a:accent2>
      <a:accent3>
        <a:srgbClr val="43B02A"/>
      </a:accent3>
      <a:accent4>
        <a:srgbClr val="D40F7D"/>
      </a:accent4>
      <a:accent5>
        <a:srgbClr val="981D97"/>
      </a:accent5>
      <a:accent6>
        <a:srgbClr val="796E65"/>
      </a:accent6>
      <a:hlink>
        <a:srgbClr val="00205B"/>
      </a:hlink>
      <a:folHlink>
        <a:srgbClr val="00205B"/>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FF"/>
    <pageSetUpPr fitToPage="1"/>
  </sheetPr>
  <dimension ref="A1:Z1000"/>
  <sheetViews>
    <sheetView showGridLines="0" topLeftCell="A15" workbookViewId="0">
      <selection activeCell="S33" sqref="S33"/>
    </sheetView>
  </sheetViews>
  <sheetFormatPr defaultColWidth="12.5703125" defaultRowHeight="15" customHeight="1" x14ac:dyDescent="0.2"/>
  <cols>
    <col min="1" max="1" width="85.42578125" customWidth="1"/>
    <col min="2" max="11" width="9.7109375" customWidth="1"/>
    <col min="12" max="12" width="24.140625" customWidth="1"/>
    <col min="13" max="26" width="9.140625" customWidth="1"/>
  </cols>
  <sheetData>
    <row r="1" spans="1:26" ht="12.75" customHeight="1" x14ac:dyDescent="0.25">
      <c r="A1" s="1" t="s">
        <v>0</v>
      </c>
      <c r="B1" s="2"/>
      <c r="C1" s="1"/>
      <c r="D1" s="1"/>
      <c r="E1" s="1"/>
      <c r="F1" s="1"/>
      <c r="G1" s="1"/>
      <c r="H1" s="1"/>
      <c r="I1" s="3"/>
      <c r="J1" s="3"/>
      <c r="K1" s="3"/>
      <c r="L1" s="4"/>
      <c r="M1" s="5"/>
      <c r="N1" s="5"/>
      <c r="O1" s="5"/>
      <c r="P1" s="6"/>
      <c r="Q1" s="6"/>
      <c r="R1" s="6"/>
      <c r="S1" s="6"/>
      <c r="T1" s="6"/>
      <c r="U1" s="6"/>
      <c r="V1" s="6"/>
      <c r="W1" s="6"/>
      <c r="X1" s="6"/>
      <c r="Y1" s="6"/>
      <c r="Z1" s="6"/>
    </row>
    <row r="2" spans="1:26" ht="12.75" customHeight="1" x14ac:dyDescent="0.2">
      <c r="A2" s="7"/>
      <c r="B2" s="8"/>
      <c r="C2" s="7"/>
      <c r="D2" s="7"/>
      <c r="E2" s="7"/>
      <c r="F2" s="7"/>
      <c r="G2" s="7"/>
      <c r="H2" s="7"/>
      <c r="I2" s="7"/>
      <c r="J2" s="7"/>
      <c r="K2" s="7"/>
      <c r="L2" s="9"/>
      <c r="M2" s="9"/>
      <c r="N2" s="9"/>
      <c r="O2" s="9"/>
      <c r="P2" s="7"/>
      <c r="Q2" s="7"/>
      <c r="R2" s="7"/>
      <c r="S2" s="7"/>
      <c r="T2" s="7"/>
      <c r="U2" s="7"/>
      <c r="V2" s="7"/>
      <c r="W2" s="7"/>
      <c r="X2" s="7"/>
      <c r="Y2" s="7"/>
      <c r="Z2" s="7"/>
    </row>
    <row r="3" spans="1:26" ht="12.75" customHeight="1" x14ac:dyDescent="0.2">
      <c r="A3" s="128" t="s">
        <v>1</v>
      </c>
      <c r="B3" s="129" t="s">
        <v>223</v>
      </c>
      <c r="C3" s="130" t="s">
        <v>224</v>
      </c>
      <c r="D3" s="130" t="s">
        <v>225</v>
      </c>
      <c r="E3" s="130" t="s">
        <v>226</v>
      </c>
      <c r="F3" s="130" t="s">
        <v>227</v>
      </c>
      <c r="G3" s="130">
        <v>2020</v>
      </c>
      <c r="H3" s="130">
        <v>2019</v>
      </c>
      <c r="I3" s="130">
        <v>2018</v>
      </c>
      <c r="J3" s="130">
        <v>2017</v>
      </c>
      <c r="K3" s="130">
        <v>2016</v>
      </c>
      <c r="L3" s="7"/>
      <c r="M3" s="7"/>
      <c r="N3" s="7"/>
      <c r="O3" s="7"/>
      <c r="P3" s="7"/>
      <c r="Q3" s="7"/>
      <c r="R3" s="7"/>
      <c r="S3" s="10"/>
      <c r="T3" s="10"/>
      <c r="U3" s="10"/>
      <c r="V3" s="10"/>
      <c r="W3" s="10"/>
      <c r="X3" s="10"/>
      <c r="Y3" s="10"/>
      <c r="Z3" s="10"/>
    </row>
    <row r="4" spans="1:26" ht="12.75" customHeight="1" x14ac:dyDescent="0.2">
      <c r="A4" s="11" t="s">
        <v>2</v>
      </c>
      <c r="B4" s="12">
        <v>138494</v>
      </c>
      <c r="C4" s="13">
        <v>145546</v>
      </c>
      <c r="D4" s="13">
        <v>147147</v>
      </c>
      <c r="E4" s="13">
        <v>131320</v>
      </c>
      <c r="F4" s="8">
        <v>101466</v>
      </c>
      <c r="G4" s="8">
        <v>121752</v>
      </c>
      <c r="H4" s="8">
        <v>128975</v>
      </c>
      <c r="I4" s="8">
        <v>118500</v>
      </c>
      <c r="J4" s="8">
        <v>109265</v>
      </c>
      <c r="K4" s="8">
        <v>101238</v>
      </c>
      <c r="L4" s="7"/>
      <c r="M4" s="7"/>
      <c r="N4" s="7"/>
      <c r="O4" s="7"/>
      <c r="P4" s="7"/>
      <c r="Q4" s="7"/>
      <c r="R4" s="7"/>
      <c r="S4" s="7"/>
      <c r="T4" s="10"/>
      <c r="U4" s="10"/>
      <c r="V4" s="10"/>
      <c r="W4" s="10"/>
      <c r="X4" s="10"/>
      <c r="Y4" s="10"/>
      <c r="Z4" s="10"/>
    </row>
    <row r="5" spans="1:26" ht="12.75" customHeight="1" x14ac:dyDescent="0.2">
      <c r="A5" s="11" t="s">
        <v>3</v>
      </c>
      <c r="B5" s="12">
        <v>-92351</v>
      </c>
      <c r="C5" s="13">
        <v>-97929</v>
      </c>
      <c r="D5" s="13">
        <v>-102627</v>
      </c>
      <c r="E5" s="13">
        <v>-97395</v>
      </c>
      <c r="F5" s="8">
        <v>-72176</v>
      </c>
      <c r="G5" s="8">
        <v>-82132</v>
      </c>
      <c r="H5" s="8">
        <v>-90876</v>
      </c>
      <c r="I5" s="8">
        <v>-85058</v>
      </c>
      <c r="J5" s="8">
        <v>-76899</v>
      </c>
      <c r="K5" s="8">
        <v>-72438</v>
      </c>
      <c r="L5" s="7"/>
      <c r="M5" s="7"/>
      <c r="N5" s="7"/>
      <c r="O5" s="7"/>
      <c r="P5" s="7"/>
      <c r="Q5" s="7"/>
      <c r="R5" s="7"/>
      <c r="S5" s="7"/>
      <c r="T5" s="10"/>
      <c r="U5" s="10"/>
      <c r="V5" s="10"/>
      <c r="W5" s="10"/>
      <c r="X5" s="10"/>
      <c r="Y5" s="10"/>
      <c r="Z5" s="10"/>
    </row>
    <row r="6" spans="1:26" ht="12.75" customHeight="1" x14ac:dyDescent="0.2">
      <c r="A6" s="10" t="s">
        <v>4</v>
      </c>
      <c r="B6" s="8">
        <v>-21</v>
      </c>
      <c r="C6" s="14">
        <v>-483</v>
      </c>
      <c r="D6" s="14">
        <v>-1349</v>
      </c>
      <c r="E6" s="14">
        <v>-1899</v>
      </c>
      <c r="F6" s="8">
        <v>-146</v>
      </c>
      <c r="G6" s="8">
        <v>-181</v>
      </c>
      <c r="H6" s="8">
        <v>-243</v>
      </c>
      <c r="I6" s="8">
        <v>-1437</v>
      </c>
      <c r="J6" s="8">
        <v>-509</v>
      </c>
      <c r="K6" s="8">
        <v>-532</v>
      </c>
      <c r="L6" s="10"/>
      <c r="M6" s="7"/>
      <c r="N6" s="7"/>
      <c r="O6" s="7"/>
      <c r="P6" s="7"/>
      <c r="Q6" s="7"/>
      <c r="R6" s="7"/>
      <c r="S6" s="7"/>
      <c r="T6" s="10"/>
      <c r="U6" s="10"/>
      <c r="V6" s="10"/>
      <c r="W6" s="10"/>
      <c r="X6" s="10"/>
      <c r="Y6" s="10"/>
      <c r="Z6" s="10"/>
    </row>
    <row r="7" spans="1:26" ht="12.75" customHeight="1" x14ac:dyDescent="0.2">
      <c r="A7" s="15" t="s">
        <v>5</v>
      </c>
      <c r="B7" s="16">
        <f>SUM(B4:B6)</f>
        <v>46122</v>
      </c>
      <c r="C7" s="17">
        <v>47134</v>
      </c>
      <c r="D7" s="17">
        <v>43171.187428799967</v>
      </c>
      <c r="E7" s="17">
        <v>32026</v>
      </c>
      <c r="F7" s="16">
        <v>29144</v>
      </c>
      <c r="G7" s="16">
        <v>39439</v>
      </c>
      <c r="H7" s="16">
        <v>37856</v>
      </c>
      <c r="I7" s="16">
        <v>32005</v>
      </c>
      <c r="J7" s="16">
        <v>31857</v>
      </c>
      <c r="K7" s="16">
        <v>28268</v>
      </c>
      <c r="L7" s="9"/>
      <c r="M7" s="9"/>
      <c r="N7" s="9"/>
      <c r="O7" s="9"/>
      <c r="P7" s="9"/>
      <c r="Q7" s="9"/>
      <c r="R7" s="9"/>
      <c r="S7" s="9"/>
      <c r="T7" s="18"/>
      <c r="U7" s="18"/>
      <c r="V7" s="18"/>
      <c r="W7" s="18"/>
      <c r="X7" s="18"/>
      <c r="Y7" s="18"/>
      <c r="Z7" s="18"/>
    </row>
    <row r="8" spans="1:26" ht="12.75" customHeight="1" x14ac:dyDescent="0.2">
      <c r="A8" s="18" t="s">
        <v>6</v>
      </c>
      <c r="B8" s="19">
        <f t="shared" ref="B8:K8" si="0">B4+B5</f>
        <v>46143</v>
      </c>
      <c r="C8" s="19">
        <f t="shared" si="0"/>
        <v>47617</v>
      </c>
      <c r="D8" s="19">
        <f t="shared" si="0"/>
        <v>44520</v>
      </c>
      <c r="E8" s="19">
        <f t="shared" si="0"/>
        <v>33925</v>
      </c>
      <c r="F8" s="19">
        <f t="shared" si="0"/>
        <v>29290</v>
      </c>
      <c r="G8" s="19">
        <f t="shared" si="0"/>
        <v>39620</v>
      </c>
      <c r="H8" s="19">
        <f t="shared" si="0"/>
        <v>38099</v>
      </c>
      <c r="I8" s="19">
        <f t="shared" si="0"/>
        <v>33442</v>
      </c>
      <c r="J8" s="19">
        <f t="shared" si="0"/>
        <v>32366</v>
      </c>
      <c r="K8" s="19">
        <f t="shared" si="0"/>
        <v>28800</v>
      </c>
      <c r="L8" s="9"/>
      <c r="M8" s="9"/>
      <c r="N8" s="9"/>
      <c r="O8" s="9"/>
      <c r="P8" s="9"/>
      <c r="Q8" s="9"/>
      <c r="R8" s="9"/>
      <c r="S8" s="9"/>
      <c r="T8" s="18"/>
      <c r="U8" s="18"/>
      <c r="V8" s="18"/>
      <c r="W8" s="18"/>
      <c r="X8" s="18"/>
      <c r="Y8" s="18"/>
      <c r="Z8" s="18"/>
    </row>
    <row r="9" spans="1:26" ht="12.75" customHeight="1" x14ac:dyDescent="0.2">
      <c r="A9" s="10" t="s">
        <v>7</v>
      </c>
      <c r="B9" s="8">
        <v>-26571</v>
      </c>
      <c r="C9" s="14">
        <v>-27351</v>
      </c>
      <c r="D9" s="14">
        <f>-25661</f>
        <v>-25661</v>
      </c>
      <c r="E9" s="14">
        <v>-21916</v>
      </c>
      <c r="F9" s="8">
        <v>-17897</v>
      </c>
      <c r="G9" s="8">
        <v>-22088</v>
      </c>
      <c r="H9" s="8">
        <v>-22319</v>
      </c>
      <c r="I9" s="8">
        <v>-20570</v>
      </c>
      <c r="J9" s="8">
        <v>-19130</v>
      </c>
      <c r="K9" s="8">
        <v>-16965</v>
      </c>
      <c r="L9" s="7"/>
      <c r="M9" s="7"/>
      <c r="N9" s="7"/>
      <c r="O9" s="7"/>
      <c r="P9" s="7"/>
      <c r="Q9" s="7"/>
      <c r="R9" s="7"/>
      <c r="S9" s="7"/>
      <c r="T9" s="10"/>
      <c r="U9" s="10"/>
      <c r="V9" s="10"/>
      <c r="W9" s="10"/>
      <c r="X9" s="10"/>
      <c r="Y9" s="10"/>
      <c r="Z9" s="10"/>
    </row>
    <row r="10" spans="1:26" ht="12.75" customHeight="1" x14ac:dyDescent="0.2">
      <c r="A10" s="10" t="s">
        <v>8</v>
      </c>
      <c r="B10" s="8">
        <v>-48</v>
      </c>
      <c r="C10" s="14">
        <v>-386</v>
      </c>
      <c r="D10" s="14">
        <v>-942</v>
      </c>
      <c r="E10" s="14">
        <v>-272</v>
      </c>
      <c r="F10" s="8">
        <v>517</v>
      </c>
      <c r="G10" s="8">
        <v>122</v>
      </c>
      <c r="H10" s="8">
        <v>-470</v>
      </c>
      <c r="I10" s="8">
        <v>62</v>
      </c>
      <c r="J10" s="8">
        <v>-346</v>
      </c>
      <c r="K10" s="8">
        <v>-2113</v>
      </c>
      <c r="L10" s="10"/>
      <c r="M10" s="7"/>
      <c r="N10" s="7"/>
      <c r="O10" s="7"/>
      <c r="P10" s="7"/>
      <c r="Q10" s="7"/>
      <c r="R10" s="7"/>
      <c r="S10" s="7"/>
      <c r="T10" s="10"/>
      <c r="U10" s="10"/>
      <c r="V10" s="10"/>
      <c r="W10" s="10"/>
      <c r="X10" s="10"/>
      <c r="Y10" s="10"/>
      <c r="Z10" s="10"/>
    </row>
    <row r="11" spans="1:26" ht="12.75" customHeight="1" x14ac:dyDescent="0.2">
      <c r="A11" s="20" t="s">
        <v>9</v>
      </c>
      <c r="B11" s="21">
        <v>0</v>
      </c>
      <c r="C11" s="22">
        <v>78</v>
      </c>
      <c r="D11" s="22">
        <v>39</v>
      </c>
      <c r="E11" s="22">
        <v>38</v>
      </c>
      <c r="F11" s="23">
        <v>59</v>
      </c>
      <c r="G11" s="23">
        <v>94</v>
      </c>
      <c r="H11" s="23">
        <v>60</v>
      </c>
      <c r="I11" s="23">
        <v>63</v>
      </c>
      <c r="J11" s="23">
        <v>169</v>
      </c>
      <c r="K11" s="23">
        <v>157</v>
      </c>
      <c r="L11" s="10"/>
      <c r="M11" s="7"/>
      <c r="N11" s="7"/>
      <c r="O11" s="7"/>
      <c r="P11" s="7"/>
      <c r="Q11" s="7"/>
      <c r="R11" s="7"/>
      <c r="S11" s="7"/>
      <c r="T11" s="10"/>
      <c r="U11" s="10"/>
      <c r="V11" s="10"/>
      <c r="W11" s="10"/>
      <c r="X11" s="10"/>
      <c r="Y11" s="10"/>
      <c r="Z11" s="10"/>
    </row>
    <row r="12" spans="1:26" ht="12.75" customHeight="1" x14ac:dyDescent="0.2">
      <c r="A12" s="18" t="s">
        <v>10</v>
      </c>
      <c r="B12" s="19">
        <f t="shared" ref="B12:K12" si="1">B7+B9+B10+B11</f>
        <v>19503</v>
      </c>
      <c r="C12" s="19">
        <f t="shared" si="1"/>
        <v>19475</v>
      </c>
      <c r="D12" s="19">
        <f t="shared" si="1"/>
        <v>16607.187428799967</v>
      </c>
      <c r="E12" s="19">
        <f t="shared" si="1"/>
        <v>9876</v>
      </c>
      <c r="F12" s="19">
        <f t="shared" si="1"/>
        <v>11823</v>
      </c>
      <c r="G12" s="19">
        <f t="shared" si="1"/>
        <v>17567</v>
      </c>
      <c r="H12" s="19">
        <f t="shared" si="1"/>
        <v>15127</v>
      </c>
      <c r="I12" s="19">
        <f t="shared" si="1"/>
        <v>11560</v>
      </c>
      <c r="J12" s="19">
        <f t="shared" si="1"/>
        <v>12550</v>
      </c>
      <c r="K12" s="19">
        <f t="shared" si="1"/>
        <v>9347</v>
      </c>
      <c r="L12" s="9"/>
      <c r="M12" s="9"/>
      <c r="N12" s="9"/>
      <c r="O12" s="9"/>
      <c r="P12" s="9"/>
      <c r="Q12" s="9"/>
      <c r="R12" s="9"/>
      <c r="S12" s="9"/>
      <c r="T12" s="18"/>
      <c r="U12" s="18"/>
      <c r="V12" s="18"/>
      <c r="W12" s="18"/>
      <c r="X12" s="18"/>
      <c r="Y12" s="18"/>
      <c r="Z12" s="18"/>
    </row>
    <row r="13" spans="1:26" ht="12.75" customHeight="1" x14ac:dyDescent="0.2">
      <c r="A13" s="18" t="s">
        <v>11</v>
      </c>
      <c r="B13" s="19">
        <f t="shared" ref="B13:K13" si="2">B8+B9+B11</f>
        <v>19572</v>
      </c>
      <c r="C13" s="19">
        <f t="shared" si="2"/>
        <v>20344</v>
      </c>
      <c r="D13" s="19">
        <f t="shared" si="2"/>
        <v>18898</v>
      </c>
      <c r="E13" s="19">
        <f t="shared" si="2"/>
        <v>12047</v>
      </c>
      <c r="F13" s="19">
        <f t="shared" si="2"/>
        <v>11452</v>
      </c>
      <c r="G13" s="19">
        <f t="shared" si="2"/>
        <v>17626</v>
      </c>
      <c r="H13" s="19">
        <f t="shared" si="2"/>
        <v>15840</v>
      </c>
      <c r="I13" s="19">
        <f t="shared" si="2"/>
        <v>12935</v>
      </c>
      <c r="J13" s="19">
        <f t="shared" si="2"/>
        <v>13405</v>
      </c>
      <c r="K13" s="19">
        <f t="shared" si="2"/>
        <v>11992</v>
      </c>
      <c r="L13" s="9"/>
      <c r="M13" s="9"/>
      <c r="N13" s="9"/>
      <c r="O13" s="9"/>
      <c r="P13" s="9"/>
      <c r="Q13" s="9"/>
      <c r="R13" s="9"/>
      <c r="S13" s="9"/>
      <c r="T13" s="18"/>
      <c r="U13" s="18"/>
      <c r="V13" s="18"/>
      <c r="W13" s="18"/>
      <c r="X13" s="18"/>
      <c r="Y13" s="18"/>
      <c r="Z13" s="18"/>
    </row>
    <row r="14" spans="1:26" ht="12.75" customHeight="1" x14ac:dyDescent="0.2">
      <c r="A14" s="10" t="s">
        <v>12</v>
      </c>
      <c r="B14" s="8">
        <v>-972</v>
      </c>
      <c r="C14" s="14">
        <v>-1110</v>
      </c>
      <c r="D14" s="14">
        <v>-1109</v>
      </c>
      <c r="E14" s="14">
        <v>-1111</v>
      </c>
      <c r="F14" s="8">
        <v>-844</v>
      </c>
      <c r="G14" s="8">
        <v>-809</v>
      </c>
      <c r="H14" s="8">
        <v>-778</v>
      </c>
      <c r="I14" s="8">
        <v>-732</v>
      </c>
      <c r="J14" s="8">
        <v>-560</v>
      </c>
      <c r="K14" s="8">
        <v>-159</v>
      </c>
      <c r="L14" s="14"/>
      <c r="M14" s="7"/>
      <c r="N14" s="7"/>
      <c r="O14" s="7"/>
      <c r="P14" s="7"/>
      <c r="Q14" s="7"/>
      <c r="R14" s="7"/>
      <c r="S14" s="7"/>
      <c r="T14" s="10"/>
      <c r="U14" s="10"/>
      <c r="V14" s="10"/>
      <c r="W14" s="10"/>
      <c r="X14" s="10"/>
      <c r="Y14" s="10"/>
      <c r="Z14" s="10"/>
    </row>
    <row r="15" spans="1:26" ht="12.75" customHeight="1" x14ac:dyDescent="0.2">
      <c r="A15" s="10" t="s">
        <v>13</v>
      </c>
      <c r="B15" s="21">
        <v>0</v>
      </c>
      <c r="C15" s="14">
        <v>-70</v>
      </c>
      <c r="D15" s="14">
        <v>-350</v>
      </c>
      <c r="E15" s="14">
        <v>-274</v>
      </c>
      <c r="F15" s="24">
        <v>0</v>
      </c>
      <c r="G15" s="24">
        <v>0</v>
      </c>
      <c r="H15" s="24">
        <v>0</v>
      </c>
      <c r="I15" s="8">
        <v>-69</v>
      </c>
      <c r="J15" s="8">
        <v>-85</v>
      </c>
      <c r="K15" s="8">
        <v>-180</v>
      </c>
      <c r="L15" s="10"/>
      <c r="M15" s="14"/>
      <c r="N15" s="7"/>
      <c r="O15" s="14"/>
      <c r="P15" s="7"/>
      <c r="Q15" s="7"/>
      <c r="R15" s="7"/>
      <c r="S15" s="7"/>
      <c r="T15" s="10"/>
      <c r="U15" s="10"/>
      <c r="V15" s="10"/>
      <c r="W15" s="10"/>
      <c r="X15" s="10"/>
      <c r="Y15" s="10"/>
      <c r="Z15" s="10"/>
    </row>
    <row r="16" spans="1:26" ht="12.75" customHeight="1" x14ac:dyDescent="0.2">
      <c r="A16" s="15" t="s">
        <v>14</v>
      </c>
      <c r="B16" s="16">
        <f t="shared" ref="B16:K16" si="3">B12+B14+B15</f>
        <v>18531</v>
      </c>
      <c r="C16" s="16">
        <f t="shared" si="3"/>
        <v>18295</v>
      </c>
      <c r="D16" s="16">
        <f t="shared" si="3"/>
        <v>15148.187428799967</v>
      </c>
      <c r="E16" s="16">
        <f t="shared" si="3"/>
        <v>8491</v>
      </c>
      <c r="F16" s="16">
        <f t="shared" si="3"/>
        <v>10979</v>
      </c>
      <c r="G16" s="16">
        <f t="shared" si="3"/>
        <v>16758</v>
      </c>
      <c r="H16" s="16">
        <f t="shared" si="3"/>
        <v>14349</v>
      </c>
      <c r="I16" s="16">
        <f t="shared" si="3"/>
        <v>10759</v>
      </c>
      <c r="J16" s="16">
        <f t="shared" si="3"/>
        <v>11905</v>
      </c>
      <c r="K16" s="16">
        <f t="shared" si="3"/>
        <v>9008</v>
      </c>
      <c r="L16" s="9"/>
      <c r="M16" s="9"/>
      <c r="N16" s="9"/>
      <c r="O16" s="9"/>
      <c r="P16" s="9"/>
      <c r="Q16" s="9"/>
      <c r="R16" s="9"/>
      <c r="S16" s="9"/>
      <c r="T16" s="18"/>
      <c r="U16" s="18"/>
      <c r="V16" s="18"/>
      <c r="W16" s="18"/>
      <c r="X16" s="18"/>
      <c r="Y16" s="18"/>
      <c r="Z16" s="18"/>
    </row>
    <row r="17" spans="1:26" ht="12.75" customHeight="1" x14ac:dyDescent="0.2">
      <c r="A17" s="18" t="s">
        <v>15</v>
      </c>
      <c r="B17" s="19">
        <f t="shared" ref="B17:K17" si="4">B13+B14</f>
        <v>18600</v>
      </c>
      <c r="C17" s="19">
        <f t="shared" si="4"/>
        <v>19234</v>
      </c>
      <c r="D17" s="19">
        <f t="shared" si="4"/>
        <v>17789</v>
      </c>
      <c r="E17" s="19">
        <f t="shared" si="4"/>
        <v>10936</v>
      </c>
      <c r="F17" s="19">
        <f t="shared" si="4"/>
        <v>10608</v>
      </c>
      <c r="G17" s="19">
        <f t="shared" si="4"/>
        <v>16817</v>
      </c>
      <c r="H17" s="19">
        <f t="shared" si="4"/>
        <v>15062</v>
      </c>
      <c r="I17" s="19">
        <f t="shared" si="4"/>
        <v>12203</v>
      </c>
      <c r="J17" s="19">
        <f t="shared" si="4"/>
        <v>12845</v>
      </c>
      <c r="K17" s="19">
        <f t="shared" si="4"/>
        <v>11833</v>
      </c>
      <c r="L17" s="9"/>
      <c r="M17" s="9"/>
      <c r="N17" s="9"/>
      <c r="O17" s="9"/>
      <c r="P17" s="9"/>
      <c r="Q17" s="9"/>
      <c r="R17" s="9"/>
      <c r="S17" s="9"/>
      <c r="T17" s="18"/>
      <c r="U17" s="18"/>
      <c r="V17" s="18"/>
      <c r="W17" s="18"/>
      <c r="X17" s="18"/>
      <c r="Y17" s="18"/>
      <c r="Z17" s="18"/>
    </row>
    <row r="18" spans="1:26" ht="12.75" customHeight="1" x14ac:dyDescent="0.2">
      <c r="A18" s="10" t="s">
        <v>16</v>
      </c>
      <c r="B18" s="8">
        <v>14</v>
      </c>
      <c r="C18" s="24">
        <v>0</v>
      </c>
      <c r="D18" s="24">
        <v>0</v>
      </c>
      <c r="E18" s="24">
        <v>0</v>
      </c>
      <c r="F18" s="24">
        <v>0</v>
      </c>
      <c r="G18" s="24">
        <v>0</v>
      </c>
      <c r="H18" s="24">
        <v>0</v>
      </c>
      <c r="I18" s="24">
        <v>0</v>
      </c>
      <c r="J18" s="24">
        <v>0</v>
      </c>
      <c r="K18" s="24">
        <v>0</v>
      </c>
      <c r="L18" s="9"/>
      <c r="M18" s="9"/>
      <c r="N18" s="9"/>
      <c r="O18" s="9"/>
      <c r="P18" s="9"/>
      <c r="Q18" s="9"/>
      <c r="R18" s="9"/>
      <c r="S18" s="9"/>
      <c r="T18" s="18"/>
      <c r="U18" s="18"/>
      <c r="V18" s="18"/>
      <c r="W18" s="18"/>
      <c r="X18" s="18"/>
      <c r="Y18" s="18"/>
      <c r="Z18" s="18"/>
    </row>
    <row r="19" spans="1:26" ht="12.75" customHeight="1" x14ac:dyDescent="0.2">
      <c r="A19" s="10" t="s">
        <v>17</v>
      </c>
      <c r="B19" s="8">
        <v>257</v>
      </c>
      <c r="C19" s="14">
        <v>593</v>
      </c>
      <c r="D19" s="14">
        <v>412</v>
      </c>
      <c r="E19" s="14">
        <v>141</v>
      </c>
      <c r="F19" s="8">
        <v>81</v>
      </c>
      <c r="G19" s="8">
        <v>108</v>
      </c>
      <c r="H19" s="8">
        <v>106</v>
      </c>
      <c r="I19" s="8">
        <v>91</v>
      </c>
      <c r="J19" s="8">
        <v>158</v>
      </c>
      <c r="K19" s="8">
        <v>202</v>
      </c>
      <c r="L19" s="7"/>
      <c r="M19" s="7"/>
      <c r="N19" s="7"/>
      <c r="O19" s="7"/>
      <c r="P19" s="7"/>
      <c r="Q19" s="7"/>
      <c r="R19" s="7"/>
      <c r="S19" s="7"/>
      <c r="T19" s="10"/>
      <c r="U19" s="10"/>
      <c r="V19" s="10"/>
      <c r="W19" s="10"/>
      <c r="X19" s="10"/>
      <c r="Y19" s="10"/>
      <c r="Z19" s="10"/>
    </row>
    <row r="20" spans="1:26" ht="12.75" customHeight="1" x14ac:dyDescent="0.2">
      <c r="A20" s="20" t="s">
        <v>18</v>
      </c>
      <c r="B20" s="23">
        <v>-1641</v>
      </c>
      <c r="C20" s="22">
        <v>-2524</v>
      </c>
      <c r="D20" s="22">
        <v>-2768</v>
      </c>
      <c r="E20" s="22">
        <v>-1461</v>
      </c>
      <c r="F20" s="23">
        <v>-648</v>
      </c>
      <c r="G20" s="23">
        <v>-1066</v>
      </c>
      <c r="H20" s="23">
        <v>-1415</v>
      </c>
      <c r="I20" s="23">
        <v>-1248</v>
      </c>
      <c r="J20" s="23">
        <v>-1340</v>
      </c>
      <c r="K20" s="23">
        <v>-1037</v>
      </c>
      <c r="L20" s="7"/>
      <c r="M20" s="7"/>
      <c r="N20" s="7"/>
      <c r="O20" s="7"/>
      <c r="P20" s="7"/>
      <c r="Q20" s="7"/>
      <c r="R20" s="7"/>
      <c r="S20" s="7"/>
      <c r="T20" s="10"/>
      <c r="U20" s="10"/>
      <c r="V20" s="10"/>
      <c r="W20" s="10"/>
      <c r="X20" s="10"/>
      <c r="Y20" s="10"/>
      <c r="Z20" s="10"/>
    </row>
    <row r="21" spans="1:26" ht="12.75" customHeight="1" x14ac:dyDescent="0.2">
      <c r="A21" s="18" t="s">
        <v>19</v>
      </c>
      <c r="B21" s="19">
        <f t="shared" ref="B21:K21" si="5">B16+B18+B19+B20</f>
        <v>17161</v>
      </c>
      <c r="C21" s="19">
        <f t="shared" si="5"/>
        <v>16364</v>
      </c>
      <c r="D21" s="19">
        <f t="shared" si="5"/>
        <v>12792.187428799967</v>
      </c>
      <c r="E21" s="19">
        <f t="shared" si="5"/>
        <v>7171</v>
      </c>
      <c r="F21" s="19">
        <f t="shared" si="5"/>
        <v>10412</v>
      </c>
      <c r="G21" s="19">
        <f t="shared" si="5"/>
        <v>15800</v>
      </c>
      <c r="H21" s="19">
        <f t="shared" si="5"/>
        <v>13040</v>
      </c>
      <c r="I21" s="19">
        <f t="shared" si="5"/>
        <v>9602</v>
      </c>
      <c r="J21" s="19">
        <f t="shared" si="5"/>
        <v>10723</v>
      </c>
      <c r="K21" s="19">
        <f t="shared" si="5"/>
        <v>8173</v>
      </c>
      <c r="L21" s="9"/>
      <c r="M21" s="9"/>
      <c r="N21" s="9"/>
      <c r="O21" s="9"/>
      <c r="P21" s="9"/>
      <c r="Q21" s="9"/>
      <c r="R21" s="9"/>
      <c r="S21" s="9"/>
      <c r="T21" s="18"/>
      <c r="U21" s="18"/>
      <c r="V21" s="18"/>
      <c r="W21" s="18"/>
      <c r="X21" s="18"/>
      <c r="Y21" s="18"/>
      <c r="Z21" s="18"/>
    </row>
    <row r="22" spans="1:26" ht="12.75" customHeight="1" x14ac:dyDescent="0.2">
      <c r="A22" s="18" t="s">
        <v>20</v>
      </c>
      <c r="B22" s="19">
        <f t="shared" ref="B22:K22" si="6">B17+B18+B19+B20</f>
        <v>17230</v>
      </c>
      <c r="C22" s="19">
        <f t="shared" si="6"/>
        <v>17303</v>
      </c>
      <c r="D22" s="19">
        <f t="shared" si="6"/>
        <v>15433</v>
      </c>
      <c r="E22" s="19">
        <f t="shared" si="6"/>
        <v>9616</v>
      </c>
      <c r="F22" s="19">
        <f t="shared" si="6"/>
        <v>10041</v>
      </c>
      <c r="G22" s="19">
        <f t="shared" si="6"/>
        <v>15859</v>
      </c>
      <c r="H22" s="19">
        <f t="shared" si="6"/>
        <v>13753</v>
      </c>
      <c r="I22" s="19">
        <f t="shared" si="6"/>
        <v>11046</v>
      </c>
      <c r="J22" s="19">
        <f t="shared" si="6"/>
        <v>11663</v>
      </c>
      <c r="K22" s="19">
        <f t="shared" si="6"/>
        <v>10998</v>
      </c>
      <c r="L22" s="9"/>
      <c r="M22" s="9"/>
      <c r="N22" s="9"/>
      <c r="O22" s="9"/>
      <c r="P22" s="9"/>
      <c r="Q22" s="9"/>
      <c r="R22" s="9"/>
      <c r="S22" s="9"/>
      <c r="T22" s="18"/>
      <c r="U22" s="18"/>
      <c r="V22" s="18"/>
      <c r="W22" s="18"/>
      <c r="X22" s="18"/>
      <c r="Y22" s="18"/>
      <c r="Z22" s="18"/>
    </row>
    <row r="23" spans="1:26" ht="12.75" customHeight="1" x14ac:dyDescent="0.2">
      <c r="A23" s="20" t="s">
        <v>21</v>
      </c>
      <c r="B23" s="23">
        <v>-4443</v>
      </c>
      <c r="C23" s="22">
        <v>-4331</v>
      </c>
      <c r="D23" s="22">
        <v>-3275</v>
      </c>
      <c r="E23" s="22">
        <v>-2006</v>
      </c>
      <c r="F23" s="23">
        <v>-2398</v>
      </c>
      <c r="G23" s="23">
        <v>-4053</v>
      </c>
      <c r="H23" s="23">
        <v>-2828</v>
      </c>
      <c r="I23" s="23">
        <v>-1050</v>
      </c>
      <c r="J23" s="23">
        <v>-1938</v>
      </c>
      <c r="K23" s="23">
        <v>-3931</v>
      </c>
      <c r="L23" s="7"/>
      <c r="M23" s="7"/>
      <c r="N23" s="7"/>
      <c r="O23" s="7"/>
      <c r="P23" s="7"/>
      <c r="Q23" s="7"/>
      <c r="R23" s="7"/>
      <c r="S23" s="7"/>
      <c r="T23" s="10"/>
      <c r="U23" s="10"/>
      <c r="V23" s="10"/>
      <c r="W23" s="10"/>
      <c r="X23" s="10"/>
      <c r="Y23" s="10"/>
      <c r="Z23" s="10"/>
    </row>
    <row r="24" spans="1:26" ht="12.75" customHeight="1" x14ac:dyDescent="0.2">
      <c r="A24" s="18" t="s">
        <v>22</v>
      </c>
      <c r="B24" s="19">
        <f t="shared" ref="B24:F24" si="7">B21+B23</f>
        <v>12718</v>
      </c>
      <c r="C24" s="19">
        <f t="shared" si="7"/>
        <v>12033</v>
      </c>
      <c r="D24" s="19">
        <f t="shared" si="7"/>
        <v>9517.1874287999672</v>
      </c>
      <c r="E24" s="19">
        <f t="shared" si="7"/>
        <v>5165</v>
      </c>
      <c r="F24" s="19">
        <f t="shared" si="7"/>
        <v>8014</v>
      </c>
      <c r="G24" s="8"/>
      <c r="H24" s="8"/>
      <c r="I24" s="8"/>
      <c r="J24" s="8"/>
      <c r="K24" s="8"/>
      <c r="L24" s="10"/>
      <c r="M24" s="7"/>
      <c r="N24" s="7"/>
      <c r="O24" s="7"/>
      <c r="P24" s="7"/>
      <c r="Q24" s="7"/>
      <c r="R24" s="7"/>
      <c r="S24" s="7"/>
      <c r="T24" s="10"/>
      <c r="U24" s="10"/>
      <c r="V24" s="10"/>
      <c r="W24" s="10"/>
      <c r="X24" s="10"/>
      <c r="Y24" s="10"/>
      <c r="Z24" s="10"/>
    </row>
    <row r="25" spans="1:26" ht="12.75" customHeight="1" x14ac:dyDescent="0.2">
      <c r="A25" s="18" t="s">
        <v>23</v>
      </c>
      <c r="B25" s="19">
        <v>12718</v>
      </c>
      <c r="C25" s="19">
        <v>12778</v>
      </c>
      <c r="D25" s="19">
        <v>11634</v>
      </c>
      <c r="E25" s="19">
        <v>7410</v>
      </c>
      <c r="F25" s="19">
        <v>7566</v>
      </c>
      <c r="G25" s="8"/>
      <c r="H25" s="8"/>
      <c r="I25" s="8"/>
      <c r="J25" s="8"/>
      <c r="K25" s="8"/>
      <c r="L25" s="10"/>
      <c r="M25" s="7"/>
      <c r="N25" s="7"/>
      <c r="O25" s="7"/>
      <c r="P25" s="7"/>
      <c r="Q25" s="7"/>
      <c r="R25" s="7"/>
      <c r="S25" s="7"/>
      <c r="T25" s="10"/>
      <c r="U25" s="10"/>
      <c r="V25" s="10"/>
      <c r="W25" s="10"/>
      <c r="X25" s="10"/>
      <c r="Y25" s="10"/>
      <c r="Z25" s="10"/>
    </row>
    <row r="26" spans="1:26" ht="12.75" customHeight="1" x14ac:dyDescent="0.2">
      <c r="A26" s="20" t="s">
        <v>24</v>
      </c>
      <c r="B26" s="23" t="s">
        <v>25</v>
      </c>
      <c r="C26" s="14">
        <v>9015</v>
      </c>
      <c r="D26" s="14">
        <v>279</v>
      </c>
      <c r="E26" s="14">
        <v>899</v>
      </c>
      <c r="F26" s="8">
        <v>1797</v>
      </c>
      <c r="G26" s="8"/>
      <c r="H26" s="8"/>
      <c r="I26" s="8"/>
      <c r="J26" s="8"/>
      <c r="K26" s="8"/>
      <c r="L26" s="10"/>
      <c r="M26" s="7"/>
      <c r="N26" s="7"/>
      <c r="O26" s="7"/>
      <c r="P26" s="7"/>
      <c r="Q26" s="7"/>
      <c r="R26" s="7"/>
      <c r="S26" s="7"/>
      <c r="T26" s="10"/>
      <c r="U26" s="10"/>
      <c r="V26" s="10"/>
      <c r="W26" s="10"/>
      <c r="X26" s="10"/>
      <c r="Y26" s="10"/>
      <c r="Z26" s="10"/>
    </row>
    <row r="27" spans="1:26" ht="12.75" customHeight="1" x14ac:dyDescent="0.2">
      <c r="A27" s="25" t="s">
        <v>26</v>
      </c>
      <c r="B27" s="26">
        <v>12718</v>
      </c>
      <c r="C27" s="27">
        <v>21048</v>
      </c>
      <c r="D27" s="27">
        <v>9796</v>
      </c>
      <c r="E27" s="27">
        <v>6064</v>
      </c>
      <c r="F27" s="28">
        <v>9810</v>
      </c>
      <c r="G27" s="28">
        <v>11747</v>
      </c>
      <c r="H27" s="28">
        <v>10212</v>
      </c>
      <c r="I27" s="28">
        <v>8552</v>
      </c>
      <c r="J27" s="28">
        <v>8785</v>
      </c>
      <c r="K27" s="28">
        <v>4242</v>
      </c>
      <c r="L27" s="9"/>
      <c r="M27" s="29"/>
      <c r="N27" s="9"/>
      <c r="O27" s="9"/>
      <c r="P27" s="9"/>
      <c r="Q27" s="9"/>
      <c r="R27" s="9"/>
      <c r="S27" s="9"/>
      <c r="T27" s="18"/>
      <c r="U27" s="18"/>
      <c r="V27" s="18"/>
      <c r="W27" s="18"/>
      <c r="X27" s="18"/>
      <c r="Y27" s="18"/>
      <c r="Z27" s="18"/>
    </row>
    <row r="28" spans="1:26" ht="12.75" customHeight="1" x14ac:dyDescent="0.2">
      <c r="A28" s="18"/>
      <c r="B28" s="19"/>
      <c r="C28" s="18"/>
      <c r="D28" s="18"/>
      <c r="E28" s="29"/>
      <c r="F28" s="30"/>
      <c r="G28" s="30"/>
      <c r="H28" s="30"/>
      <c r="I28" s="30"/>
      <c r="J28" s="30"/>
      <c r="K28" s="30"/>
      <c r="L28" s="9"/>
      <c r="M28" s="7"/>
      <c r="N28" s="7"/>
      <c r="O28" s="7"/>
      <c r="P28" s="7"/>
      <c r="Q28" s="7"/>
      <c r="R28" s="7"/>
      <c r="S28" s="7"/>
      <c r="T28" s="10"/>
      <c r="U28" s="10"/>
      <c r="V28" s="10"/>
      <c r="W28" s="10"/>
      <c r="X28" s="10"/>
      <c r="Y28" s="10"/>
      <c r="Z28" s="10"/>
    </row>
    <row r="29" spans="1:26" ht="12.75" customHeight="1" x14ac:dyDescent="0.2">
      <c r="A29" s="18" t="s">
        <v>27</v>
      </c>
      <c r="B29" s="19"/>
      <c r="C29" s="18"/>
      <c r="D29" s="18"/>
      <c r="E29" s="29"/>
      <c r="F29" s="30"/>
      <c r="G29" s="30"/>
      <c r="H29" s="30"/>
      <c r="I29" s="30"/>
      <c r="J29" s="30"/>
      <c r="K29" s="30"/>
      <c r="L29" s="9"/>
      <c r="M29" s="7"/>
      <c r="N29" s="7"/>
      <c r="O29" s="7"/>
      <c r="P29" s="7"/>
      <c r="Q29" s="7"/>
      <c r="R29" s="7"/>
      <c r="S29" s="7"/>
      <c r="T29" s="10"/>
      <c r="U29" s="10"/>
      <c r="V29" s="10"/>
      <c r="W29" s="10"/>
      <c r="X29" s="10"/>
      <c r="Y29" s="10"/>
      <c r="Z29" s="10"/>
    </row>
    <row r="30" spans="1:26" ht="12.75" customHeight="1" x14ac:dyDescent="0.2">
      <c r="A30" s="18" t="s">
        <v>28</v>
      </c>
      <c r="B30" s="19"/>
      <c r="C30" s="10"/>
      <c r="D30" s="10"/>
      <c r="E30" s="10"/>
      <c r="F30" s="10"/>
      <c r="G30" s="10"/>
      <c r="H30" s="10"/>
      <c r="I30" s="10"/>
      <c r="J30" s="10"/>
      <c r="K30" s="10"/>
      <c r="L30" s="9"/>
      <c r="M30" s="7"/>
      <c r="N30" s="7"/>
      <c r="O30" s="7"/>
      <c r="P30" s="7"/>
      <c r="Q30" s="7"/>
      <c r="R30" s="7"/>
      <c r="S30" s="7"/>
      <c r="T30" s="10"/>
      <c r="U30" s="10"/>
      <c r="V30" s="10"/>
      <c r="W30" s="10"/>
      <c r="X30" s="10"/>
      <c r="Y30" s="10"/>
      <c r="Z30" s="10"/>
    </row>
    <row r="31" spans="1:26" ht="12.75" customHeight="1" x14ac:dyDescent="0.2">
      <c r="A31" s="10" t="s">
        <v>22</v>
      </c>
      <c r="B31" s="8">
        <v>12656</v>
      </c>
      <c r="C31" s="14">
        <v>11969</v>
      </c>
      <c r="D31" s="14">
        <v>9440</v>
      </c>
      <c r="E31" s="14">
        <v>5110</v>
      </c>
      <c r="F31" s="8">
        <v>7695</v>
      </c>
      <c r="G31" s="8"/>
      <c r="H31" s="8"/>
      <c r="I31" s="8"/>
      <c r="J31" s="8"/>
      <c r="K31" s="8"/>
      <c r="L31" s="10"/>
      <c r="M31" s="7"/>
      <c r="N31" s="7"/>
      <c r="O31" s="7"/>
      <c r="P31" s="7"/>
      <c r="Q31" s="7"/>
      <c r="R31" s="7"/>
      <c r="S31" s="7"/>
      <c r="T31" s="10"/>
      <c r="U31" s="10"/>
      <c r="V31" s="10"/>
      <c r="W31" s="10"/>
      <c r="X31" s="10"/>
      <c r="Y31" s="10"/>
      <c r="Z31" s="10"/>
    </row>
    <row r="32" spans="1:26" ht="12.75" customHeight="1" x14ac:dyDescent="0.2">
      <c r="A32" s="20" t="s">
        <v>24</v>
      </c>
      <c r="B32" s="23" t="s">
        <v>25</v>
      </c>
      <c r="C32" s="22">
        <v>8919</v>
      </c>
      <c r="D32" s="22">
        <v>114</v>
      </c>
      <c r="E32" s="22">
        <v>457</v>
      </c>
      <c r="F32" s="23">
        <v>925</v>
      </c>
      <c r="G32" s="23"/>
      <c r="H32" s="23"/>
      <c r="I32" s="23"/>
      <c r="J32" s="23"/>
      <c r="K32" s="23"/>
      <c r="L32" s="10"/>
      <c r="M32" s="7"/>
      <c r="N32" s="7"/>
      <c r="O32" s="7"/>
      <c r="P32" s="7"/>
      <c r="Q32" s="7"/>
      <c r="R32" s="7"/>
      <c r="S32" s="7"/>
      <c r="T32" s="10"/>
      <c r="U32" s="10"/>
      <c r="V32" s="10"/>
      <c r="W32" s="10"/>
      <c r="X32" s="10"/>
      <c r="Y32" s="10"/>
      <c r="Z32" s="10"/>
    </row>
    <row r="33" spans="1:26" ht="12.75" customHeight="1" x14ac:dyDescent="0.2">
      <c r="A33" s="18" t="s">
        <v>29</v>
      </c>
      <c r="B33" s="19">
        <f>B31</f>
        <v>12656</v>
      </c>
      <c r="C33" s="29">
        <v>20888</v>
      </c>
      <c r="D33" s="29">
        <v>9554</v>
      </c>
      <c r="E33" s="29">
        <v>5567</v>
      </c>
      <c r="F33" s="19">
        <v>8620</v>
      </c>
      <c r="G33" s="19">
        <v>10228</v>
      </c>
      <c r="H33" s="19">
        <v>9216</v>
      </c>
      <c r="I33" s="19">
        <v>7886</v>
      </c>
      <c r="J33" s="19">
        <v>8116</v>
      </c>
      <c r="K33" s="19">
        <v>3800</v>
      </c>
      <c r="L33" s="18"/>
      <c r="M33" s="9"/>
      <c r="N33" s="9"/>
      <c r="O33" s="9"/>
      <c r="P33" s="9"/>
      <c r="Q33" s="9"/>
      <c r="R33" s="9"/>
      <c r="S33" s="9"/>
      <c r="T33" s="18"/>
      <c r="U33" s="18"/>
      <c r="V33" s="18"/>
      <c r="W33" s="18"/>
      <c r="X33" s="18"/>
      <c r="Y33" s="18"/>
      <c r="Z33" s="18"/>
    </row>
    <row r="34" spans="1:26" ht="12.75" customHeight="1" x14ac:dyDescent="0.2">
      <c r="A34" s="10"/>
      <c r="B34" s="8"/>
      <c r="C34" s="14"/>
      <c r="D34" s="14"/>
      <c r="E34" s="14"/>
      <c r="F34" s="8"/>
      <c r="G34" s="8"/>
      <c r="H34" s="8"/>
      <c r="I34" s="8"/>
      <c r="J34" s="8"/>
      <c r="K34" s="8"/>
      <c r="L34" s="9"/>
      <c r="M34" s="7"/>
      <c r="N34" s="7"/>
      <c r="O34" s="7"/>
      <c r="P34" s="7"/>
      <c r="Q34" s="7"/>
      <c r="R34" s="7"/>
      <c r="S34" s="7"/>
      <c r="T34" s="10"/>
      <c r="U34" s="10"/>
      <c r="V34" s="10"/>
      <c r="W34" s="10"/>
      <c r="X34" s="10"/>
      <c r="Y34" s="10"/>
      <c r="Z34" s="10"/>
    </row>
    <row r="35" spans="1:26" ht="12.75" customHeight="1" x14ac:dyDescent="0.2">
      <c r="A35" s="18" t="s">
        <v>30</v>
      </c>
      <c r="B35" s="19"/>
      <c r="C35" s="10"/>
      <c r="D35" s="10"/>
      <c r="E35" s="10"/>
      <c r="F35" s="10"/>
      <c r="G35" s="10"/>
      <c r="H35" s="10"/>
      <c r="I35" s="10"/>
      <c r="J35" s="10"/>
      <c r="K35" s="10"/>
      <c r="L35" s="9"/>
      <c r="M35" s="14"/>
      <c r="N35" s="7"/>
      <c r="O35" s="7"/>
      <c r="P35" s="7"/>
      <c r="Q35" s="7"/>
      <c r="R35" s="7"/>
      <c r="S35" s="7"/>
      <c r="T35" s="10"/>
      <c r="U35" s="10"/>
      <c r="V35" s="10"/>
      <c r="W35" s="10"/>
      <c r="X35" s="10"/>
      <c r="Y35" s="10"/>
      <c r="Z35" s="10"/>
    </row>
    <row r="36" spans="1:26" ht="12.75" customHeight="1" x14ac:dyDescent="0.2">
      <c r="A36" s="10" t="s">
        <v>22</v>
      </c>
      <c r="B36" s="8">
        <v>62</v>
      </c>
      <c r="C36" s="14">
        <v>64</v>
      </c>
      <c r="D36" s="14">
        <v>77</v>
      </c>
      <c r="E36" s="14">
        <v>55</v>
      </c>
      <c r="F36" s="8">
        <v>318</v>
      </c>
      <c r="G36" s="8"/>
      <c r="H36" s="8"/>
      <c r="I36" s="8"/>
      <c r="J36" s="8"/>
      <c r="K36" s="8"/>
      <c r="L36" s="10"/>
      <c r="M36" s="14"/>
      <c r="N36" s="7"/>
      <c r="O36" s="7"/>
      <c r="P36" s="7"/>
      <c r="Q36" s="7"/>
      <c r="R36" s="7"/>
      <c r="S36" s="7"/>
      <c r="T36" s="10"/>
      <c r="U36" s="10"/>
      <c r="V36" s="10"/>
      <c r="W36" s="10"/>
      <c r="X36" s="10"/>
      <c r="Y36" s="10"/>
      <c r="Z36" s="10"/>
    </row>
    <row r="37" spans="1:26" ht="12.75" customHeight="1" x14ac:dyDescent="0.2">
      <c r="A37" s="20" t="s">
        <v>24</v>
      </c>
      <c r="B37" s="23" t="s">
        <v>25</v>
      </c>
      <c r="C37" s="22">
        <v>96</v>
      </c>
      <c r="D37" s="22">
        <v>165</v>
      </c>
      <c r="E37" s="22">
        <v>442</v>
      </c>
      <c r="F37" s="23">
        <v>872</v>
      </c>
      <c r="G37" s="23"/>
      <c r="H37" s="23"/>
      <c r="I37" s="23"/>
      <c r="J37" s="23"/>
      <c r="K37" s="23"/>
      <c r="L37" s="10"/>
      <c r="M37" s="14"/>
      <c r="N37" s="7"/>
      <c r="O37" s="7"/>
      <c r="P37" s="7"/>
      <c r="Q37" s="7"/>
      <c r="R37" s="7"/>
      <c r="S37" s="7"/>
      <c r="T37" s="10"/>
      <c r="U37" s="10"/>
      <c r="V37" s="10"/>
      <c r="W37" s="10"/>
      <c r="X37" s="10"/>
      <c r="Y37" s="10"/>
      <c r="Z37" s="10"/>
    </row>
    <row r="38" spans="1:26" ht="12.75" customHeight="1" x14ac:dyDescent="0.2">
      <c r="A38" s="18" t="s">
        <v>29</v>
      </c>
      <c r="B38" s="19">
        <f>B36</f>
        <v>62</v>
      </c>
      <c r="C38" s="29">
        <v>160</v>
      </c>
      <c r="D38" s="29">
        <v>242</v>
      </c>
      <c r="E38" s="29">
        <v>497</v>
      </c>
      <c r="F38" s="19">
        <v>1190</v>
      </c>
      <c r="G38" s="19">
        <v>1519</v>
      </c>
      <c r="H38" s="19">
        <v>996</v>
      </c>
      <c r="I38" s="19">
        <v>666</v>
      </c>
      <c r="J38" s="19">
        <v>669</v>
      </c>
      <c r="K38" s="19">
        <v>442</v>
      </c>
      <c r="L38" s="18"/>
      <c r="M38" s="29"/>
      <c r="N38" s="9"/>
      <c r="O38" s="9"/>
      <c r="P38" s="9"/>
      <c r="Q38" s="9"/>
      <c r="R38" s="9"/>
      <c r="S38" s="9"/>
      <c r="T38" s="18"/>
      <c r="U38" s="18"/>
      <c r="V38" s="18"/>
      <c r="W38" s="18"/>
      <c r="X38" s="18"/>
      <c r="Y38" s="18"/>
      <c r="Z38" s="18"/>
    </row>
    <row r="39" spans="1:26" ht="12.75" customHeight="1" x14ac:dyDescent="0.2">
      <c r="A39" s="10"/>
      <c r="B39" s="8"/>
      <c r="C39" s="10"/>
      <c r="D39" s="10"/>
      <c r="E39" s="14"/>
      <c r="F39" s="8"/>
      <c r="G39" s="8"/>
      <c r="H39" s="8"/>
      <c r="I39" s="8"/>
      <c r="J39" s="8"/>
      <c r="K39" s="8"/>
      <c r="L39" s="9"/>
      <c r="M39" s="7"/>
      <c r="N39" s="7"/>
      <c r="O39" s="7"/>
      <c r="P39" s="7"/>
      <c r="Q39" s="7"/>
      <c r="R39" s="7"/>
      <c r="S39" s="7"/>
      <c r="T39" s="10"/>
      <c r="U39" s="10"/>
      <c r="V39" s="10"/>
      <c r="W39" s="10"/>
      <c r="X39" s="10"/>
      <c r="Y39" s="10"/>
      <c r="Z39" s="10"/>
    </row>
    <row r="40" spans="1:26" ht="12.75" customHeight="1" x14ac:dyDescent="0.2">
      <c r="A40" s="18" t="s">
        <v>31</v>
      </c>
      <c r="B40" s="19"/>
      <c r="C40" s="18"/>
      <c r="D40" s="18"/>
      <c r="E40" s="29"/>
      <c r="F40" s="31"/>
      <c r="G40" s="31"/>
      <c r="H40" s="31"/>
      <c r="I40" s="31"/>
      <c r="J40" s="31"/>
      <c r="K40" s="31"/>
      <c r="L40" s="9"/>
      <c r="M40" s="10"/>
      <c r="N40" s="10"/>
      <c r="O40" s="10"/>
      <c r="P40" s="10"/>
      <c r="Q40" s="10"/>
      <c r="R40" s="10"/>
      <c r="S40" s="10"/>
      <c r="T40" s="10"/>
      <c r="U40" s="10"/>
      <c r="V40" s="10"/>
      <c r="W40" s="10"/>
      <c r="X40" s="10"/>
      <c r="Y40" s="10"/>
      <c r="Z40" s="10"/>
    </row>
    <row r="41" spans="1:26" ht="12.75" customHeight="1" x14ac:dyDescent="0.2">
      <c r="A41" s="10" t="s">
        <v>32</v>
      </c>
      <c r="B41" s="32">
        <v>18.37</v>
      </c>
      <c r="C41" s="33">
        <v>29.83</v>
      </c>
      <c r="D41" s="33">
        <v>13.603585925530398</v>
      </c>
      <c r="E41" s="33">
        <v>7.93</v>
      </c>
      <c r="F41" s="33">
        <v>12.27</v>
      </c>
      <c r="G41" s="33">
        <v>14.56</v>
      </c>
      <c r="H41" s="33">
        <v>13.12</v>
      </c>
      <c r="I41" s="33">
        <v>11.23</v>
      </c>
      <c r="J41" s="33">
        <v>11.56</v>
      </c>
      <c r="K41" s="33">
        <v>5.41</v>
      </c>
      <c r="L41" s="9"/>
      <c r="M41" s="10"/>
      <c r="N41" s="10"/>
      <c r="O41" s="10"/>
      <c r="P41" s="10"/>
      <c r="Q41" s="10"/>
      <c r="R41" s="10"/>
      <c r="S41" s="10"/>
      <c r="T41" s="10"/>
      <c r="U41" s="10"/>
      <c r="V41" s="10"/>
      <c r="W41" s="10"/>
      <c r="X41" s="10"/>
      <c r="Y41" s="10"/>
      <c r="Z41" s="10"/>
    </row>
    <row r="42" spans="1:26" ht="12.75" customHeight="1" x14ac:dyDescent="0.2">
      <c r="A42" s="10" t="s">
        <v>33</v>
      </c>
      <c r="B42" s="32">
        <v>18.37</v>
      </c>
      <c r="C42" s="33">
        <v>17.09</v>
      </c>
      <c r="D42" s="33">
        <v>13.440875702264011</v>
      </c>
      <c r="E42" s="33">
        <v>7.2753745412217246</v>
      </c>
      <c r="F42" s="33">
        <v>10.95607674042434</v>
      </c>
      <c r="G42" s="33"/>
      <c r="H42" s="33"/>
      <c r="I42" s="33"/>
      <c r="J42" s="33"/>
      <c r="K42" s="33"/>
      <c r="L42" s="9"/>
      <c r="M42" s="10"/>
      <c r="N42" s="10"/>
      <c r="O42" s="10"/>
      <c r="P42" s="10"/>
      <c r="Q42" s="10"/>
      <c r="R42" s="10"/>
      <c r="S42" s="10"/>
      <c r="T42" s="10"/>
      <c r="U42" s="10"/>
      <c r="V42" s="10"/>
      <c r="W42" s="10"/>
      <c r="X42" s="10"/>
      <c r="Y42" s="10"/>
      <c r="Z42" s="10"/>
    </row>
    <row r="43" spans="1:26" ht="12.75" customHeight="1" x14ac:dyDescent="0.2">
      <c r="A43" s="10" t="s">
        <v>34</v>
      </c>
      <c r="B43" s="8" t="s">
        <v>25</v>
      </c>
      <c r="C43" s="33">
        <v>12.74</v>
      </c>
      <c r="D43" s="33">
        <v>0.16271022326641035</v>
      </c>
      <c r="E43" s="33">
        <v>0.65108555830841519</v>
      </c>
      <c r="F43" s="33">
        <v>1.3176783665100389</v>
      </c>
      <c r="G43" s="33"/>
      <c r="H43" s="33"/>
      <c r="I43" s="33"/>
      <c r="J43" s="33"/>
      <c r="K43" s="33"/>
      <c r="L43" s="9"/>
      <c r="M43" s="10"/>
      <c r="N43" s="10"/>
      <c r="O43" s="10"/>
      <c r="P43" s="10"/>
      <c r="Q43" s="10"/>
      <c r="R43" s="10"/>
      <c r="S43" s="10"/>
      <c r="T43" s="10"/>
      <c r="U43" s="10"/>
      <c r="V43" s="10"/>
      <c r="W43" s="10"/>
      <c r="X43" s="10"/>
      <c r="Y43" s="10"/>
      <c r="Z43" s="10"/>
    </row>
    <row r="44" spans="1:26" ht="12.75" customHeight="1" x14ac:dyDescent="0.2">
      <c r="A44" s="10"/>
      <c r="B44" s="8"/>
      <c r="C44" s="33"/>
      <c r="D44" s="33"/>
      <c r="E44" s="33"/>
      <c r="F44" s="33"/>
      <c r="G44" s="33"/>
      <c r="H44" s="33"/>
      <c r="I44" s="33"/>
      <c r="J44" s="33"/>
      <c r="K44" s="33"/>
      <c r="L44" s="9"/>
      <c r="M44" s="10"/>
      <c r="N44" s="10"/>
      <c r="O44" s="10"/>
      <c r="P44" s="10"/>
      <c r="Q44" s="10"/>
      <c r="R44" s="10"/>
      <c r="S44" s="10"/>
      <c r="T44" s="10"/>
      <c r="U44" s="10"/>
      <c r="V44" s="10"/>
      <c r="W44" s="10"/>
      <c r="X44" s="10"/>
      <c r="Y44" s="10"/>
      <c r="Z44" s="10"/>
    </row>
    <row r="45" spans="1:26" ht="12.75" customHeight="1" x14ac:dyDescent="0.2">
      <c r="A45" s="10" t="s">
        <v>35</v>
      </c>
      <c r="B45" s="32">
        <v>8.75</v>
      </c>
      <c r="C45" s="33">
        <v>8.25</v>
      </c>
      <c r="D45" s="33">
        <v>7.75</v>
      </c>
      <c r="E45" s="33">
        <v>7.25</v>
      </c>
      <c r="F45" s="33">
        <v>7</v>
      </c>
      <c r="G45" s="33">
        <v>6.75</v>
      </c>
      <c r="H45" s="33">
        <v>6.25</v>
      </c>
      <c r="I45" s="33">
        <v>5.75</v>
      </c>
      <c r="J45" s="33">
        <v>5.75</v>
      </c>
      <c r="K45" s="33"/>
      <c r="L45" s="9"/>
      <c r="M45" s="10"/>
      <c r="N45" s="10"/>
      <c r="O45" s="10"/>
      <c r="P45" s="10"/>
      <c r="Q45" s="10"/>
      <c r="R45" s="10"/>
      <c r="S45" s="10"/>
      <c r="T45" s="10"/>
      <c r="U45" s="10"/>
      <c r="V45" s="10"/>
      <c r="W45" s="10"/>
      <c r="X45" s="10"/>
      <c r="Y45" s="10"/>
      <c r="Z45" s="10"/>
    </row>
    <row r="46" spans="1:26" ht="12.75" customHeight="1" x14ac:dyDescent="0.2">
      <c r="A46" s="10" t="s">
        <v>36</v>
      </c>
      <c r="B46" s="34">
        <v>689</v>
      </c>
      <c r="C46" s="34">
        <v>700.3</v>
      </c>
      <c r="D46" s="34">
        <v>702.3</v>
      </c>
      <c r="E46" s="34">
        <v>702.3</v>
      </c>
      <c r="F46" s="34">
        <v>702.3</v>
      </c>
      <c r="G46" s="34">
        <v>702.3</v>
      </c>
      <c r="H46" s="34">
        <v>702.3</v>
      </c>
      <c r="I46" s="34">
        <v>702.3</v>
      </c>
      <c r="J46" s="34">
        <v>702.3</v>
      </c>
      <c r="K46" s="34">
        <v>702.3</v>
      </c>
      <c r="L46" s="9"/>
      <c r="M46" s="10"/>
      <c r="N46" s="10"/>
      <c r="O46" s="10"/>
      <c r="P46" s="10"/>
      <c r="Q46" s="10"/>
      <c r="R46" s="10"/>
      <c r="S46" s="10"/>
      <c r="T46" s="10"/>
      <c r="U46" s="10"/>
      <c r="V46" s="10"/>
      <c r="W46" s="10"/>
      <c r="X46" s="10"/>
      <c r="Y46" s="10"/>
      <c r="Z46" s="10"/>
    </row>
    <row r="47" spans="1:26" ht="12.75" customHeight="1" x14ac:dyDescent="0.2">
      <c r="A47" s="18"/>
      <c r="B47" s="19"/>
      <c r="C47" s="18"/>
      <c r="D47" s="18"/>
      <c r="E47" s="29"/>
      <c r="F47" s="35"/>
      <c r="G47" s="35"/>
      <c r="H47" s="35"/>
      <c r="I47" s="35"/>
      <c r="J47" s="35"/>
      <c r="K47" s="35"/>
      <c r="L47" s="9"/>
      <c r="M47" s="18"/>
      <c r="N47" s="18"/>
      <c r="O47" s="18"/>
      <c r="P47" s="18"/>
      <c r="Q47" s="18"/>
      <c r="R47" s="18"/>
      <c r="S47" s="18"/>
      <c r="T47" s="18"/>
      <c r="U47" s="18"/>
      <c r="V47" s="18"/>
      <c r="W47" s="18"/>
      <c r="X47" s="18"/>
      <c r="Y47" s="18"/>
      <c r="Z47" s="18"/>
    </row>
    <row r="48" spans="1:26" ht="12.75" customHeight="1" x14ac:dyDescent="0.2">
      <c r="A48" s="131" t="s">
        <v>37</v>
      </c>
      <c r="B48" s="129"/>
      <c r="C48" s="131"/>
      <c r="D48" s="131"/>
      <c r="E48" s="132"/>
      <c r="F48" s="133"/>
      <c r="G48" s="133"/>
      <c r="H48" s="133"/>
      <c r="I48" s="133"/>
      <c r="J48" s="133"/>
      <c r="K48" s="133"/>
      <c r="L48" s="9"/>
      <c r="M48" s="10"/>
      <c r="N48" s="10"/>
      <c r="O48" s="10"/>
      <c r="P48" s="10"/>
      <c r="Q48" s="10"/>
      <c r="R48" s="10"/>
      <c r="S48" s="10"/>
      <c r="T48" s="10"/>
      <c r="U48" s="10"/>
      <c r="V48" s="10"/>
      <c r="W48" s="10"/>
      <c r="X48" s="10"/>
      <c r="Y48" s="10"/>
      <c r="Z48" s="10"/>
    </row>
    <row r="49" spans="1:26" ht="12.75" customHeight="1" x14ac:dyDescent="0.2">
      <c r="A49" s="36" t="s">
        <v>38</v>
      </c>
      <c r="B49" s="19"/>
      <c r="C49" s="37"/>
      <c r="D49" s="37"/>
      <c r="E49" s="10"/>
      <c r="F49" s="10"/>
      <c r="G49" s="10"/>
      <c r="H49" s="10"/>
      <c r="I49" s="31"/>
      <c r="J49" s="31"/>
      <c r="K49" s="31"/>
      <c r="L49" s="9"/>
      <c r="M49" s="10"/>
      <c r="N49" s="10"/>
      <c r="O49" s="10"/>
      <c r="P49" s="10"/>
      <c r="Q49" s="10"/>
      <c r="R49" s="10"/>
      <c r="S49" s="10"/>
      <c r="T49" s="10"/>
      <c r="U49" s="10"/>
      <c r="V49" s="10"/>
      <c r="W49" s="10"/>
      <c r="X49" s="10"/>
      <c r="Y49" s="10"/>
      <c r="Z49" s="10"/>
    </row>
    <row r="50" spans="1:26" ht="12.75" customHeight="1" x14ac:dyDescent="0.2">
      <c r="A50" s="10" t="s">
        <v>39</v>
      </c>
      <c r="B50" s="8">
        <v>27468</v>
      </c>
      <c r="C50" s="8">
        <v>28599</v>
      </c>
      <c r="D50" s="8">
        <v>27729</v>
      </c>
      <c r="E50" s="8">
        <v>24708</v>
      </c>
      <c r="F50" s="8">
        <v>21255</v>
      </c>
      <c r="G50" s="8">
        <v>21170</v>
      </c>
      <c r="H50" s="8">
        <v>22075</v>
      </c>
      <c r="I50" s="8"/>
      <c r="J50" s="8"/>
      <c r="K50" s="8"/>
      <c r="L50" s="9"/>
      <c r="M50" s="10"/>
      <c r="N50" s="10"/>
      <c r="O50" s="10"/>
      <c r="P50" s="10"/>
      <c r="Q50" s="10"/>
      <c r="R50" s="10"/>
      <c r="S50" s="10"/>
      <c r="T50" s="10"/>
      <c r="U50" s="10"/>
      <c r="V50" s="10"/>
      <c r="W50" s="10"/>
      <c r="X50" s="10"/>
      <c r="Y50" s="10"/>
      <c r="Z50" s="10"/>
    </row>
    <row r="51" spans="1:26" ht="12.75" customHeight="1" x14ac:dyDescent="0.2">
      <c r="A51" s="10" t="s">
        <v>40</v>
      </c>
      <c r="B51" s="8">
        <v>75095</v>
      </c>
      <c r="C51" s="8">
        <v>78892</v>
      </c>
      <c r="D51" s="8">
        <v>79912</v>
      </c>
      <c r="E51" s="8">
        <v>72241</v>
      </c>
      <c r="F51" s="8">
        <v>55821</v>
      </c>
      <c r="G51" s="8">
        <v>75146</v>
      </c>
      <c r="H51" s="8">
        <v>76169</v>
      </c>
      <c r="I51" s="8"/>
      <c r="J51" s="8"/>
      <c r="K51" s="8"/>
      <c r="L51" s="9"/>
      <c r="M51" s="10"/>
      <c r="N51" s="10"/>
      <c r="O51" s="10"/>
      <c r="P51" s="10"/>
      <c r="Q51" s="10"/>
      <c r="R51" s="10"/>
      <c r="S51" s="10"/>
      <c r="T51" s="10"/>
      <c r="U51" s="10"/>
      <c r="V51" s="10"/>
      <c r="W51" s="10"/>
      <c r="X51" s="10"/>
      <c r="Y51" s="10"/>
      <c r="Z51" s="10"/>
    </row>
    <row r="52" spans="1:26" ht="12.75" customHeight="1" x14ac:dyDescent="0.2">
      <c r="A52" s="10" t="s">
        <v>41</v>
      </c>
      <c r="B52" s="8">
        <v>35904</v>
      </c>
      <c r="C52" s="8">
        <v>38067</v>
      </c>
      <c r="D52" s="8">
        <v>39481</v>
      </c>
      <c r="E52" s="8">
        <v>34393</v>
      </c>
      <c r="F52" s="8">
        <v>24392</v>
      </c>
      <c r="G52" s="8">
        <v>25418</v>
      </c>
      <c r="H52" s="8">
        <v>30731</v>
      </c>
      <c r="I52" s="8"/>
      <c r="J52" s="8"/>
      <c r="K52" s="8"/>
      <c r="L52" s="10"/>
      <c r="M52" s="10"/>
      <c r="N52" s="10"/>
      <c r="O52" s="10"/>
      <c r="P52" s="10"/>
      <c r="Q52" s="10"/>
      <c r="R52" s="10"/>
      <c r="S52" s="10"/>
      <c r="T52" s="10"/>
      <c r="U52" s="10"/>
      <c r="V52" s="10"/>
      <c r="W52" s="10"/>
      <c r="X52" s="10"/>
      <c r="Y52" s="10"/>
      <c r="Z52" s="10"/>
    </row>
    <row r="53" spans="1:26" ht="12.75" customHeight="1" x14ac:dyDescent="0.2">
      <c r="A53" s="10" t="s">
        <v>42</v>
      </c>
      <c r="B53" s="8">
        <v>27</v>
      </c>
      <c r="C53" s="14">
        <v>-12</v>
      </c>
      <c r="D53" s="14">
        <v>25</v>
      </c>
      <c r="E53" s="14">
        <v>-22</v>
      </c>
      <c r="F53" s="14">
        <v>-2</v>
      </c>
      <c r="G53" s="38">
        <v>18</v>
      </c>
      <c r="H53" s="39" t="s">
        <v>25</v>
      </c>
      <c r="I53" s="8"/>
      <c r="J53" s="8"/>
      <c r="K53" s="8"/>
      <c r="L53" s="10"/>
      <c r="M53" s="10"/>
      <c r="N53" s="10"/>
      <c r="O53" s="10"/>
      <c r="P53" s="10"/>
      <c r="Q53" s="10"/>
      <c r="R53" s="10"/>
      <c r="S53" s="10"/>
      <c r="T53" s="10"/>
      <c r="U53" s="10"/>
      <c r="V53" s="10"/>
      <c r="W53" s="10"/>
      <c r="X53" s="10"/>
      <c r="Y53" s="10"/>
      <c r="Z53" s="10"/>
    </row>
    <row r="54" spans="1:26" ht="12.75" customHeight="1" x14ac:dyDescent="0.2">
      <c r="A54" s="15" t="s">
        <v>43</v>
      </c>
      <c r="B54" s="16">
        <f>SUM(B50:B53)</f>
        <v>138494</v>
      </c>
      <c r="C54" s="17">
        <v>145546</v>
      </c>
      <c r="D54" s="17">
        <v>147147</v>
      </c>
      <c r="E54" s="17">
        <v>131320</v>
      </c>
      <c r="F54" s="17">
        <v>101466</v>
      </c>
      <c r="G54" s="17">
        <v>121752</v>
      </c>
      <c r="H54" s="17">
        <v>128975</v>
      </c>
      <c r="I54" s="16">
        <v>118500</v>
      </c>
      <c r="J54" s="16">
        <v>109265</v>
      </c>
      <c r="K54" s="16">
        <v>101238</v>
      </c>
      <c r="L54" s="10"/>
      <c r="M54" s="10"/>
      <c r="N54" s="10"/>
      <c r="O54" s="10"/>
      <c r="P54" s="10"/>
      <c r="Q54" s="10"/>
      <c r="R54" s="10"/>
      <c r="S54" s="10"/>
      <c r="T54" s="10"/>
      <c r="U54" s="10"/>
      <c r="V54" s="10"/>
      <c r="W54" s="10"/>
      <c r="X54" s="10"/>
      <c r="Y54" s="10"/>
      <c r="Z54" s="10"/>
    </row>
    <row r="55" spans="1:26" ht="12.75" customHeight="1" x14ac:dyDescent="0.2">
      <c r="A55" s="18"/>
      <c r="B55" s="19"/>
      <c r="C55" s="18"/>
      <c r="D55" s="18"/>
      <c r="E55" s="29"/>
      <c r="F55" s="19"/>
      <c r="G55" s="19"/>
      <c r="H55" s="19"/>
      <c r="I55" s="19"/>
      <c r="J55" s="19"/>
      <c r="K55" s="19"/>
      <c r="L55" s="10"/>
      <c r="M55" s="10"/>
      <c r="N55" s="10"/>
      <c r="O55" s="10"/>
      <c r="P55" s="10"/>
      <c r="Q55" s="10"/>
      <c r="R55" s="10"/>
      <c r="S55" s="10"/>
      <c r="T55" s="10"/>
      <c r="U55" s="10"/>
      <c r="V55" s="10"/>
      <c r="W55" s="10"/>
      <c r="X55" s="10"/>
      <c r="Y55" s="10"/>
      <c r="Z55" s="10"/>
    </row>
    <row r="56" spans="1:26" ht="12.75" customHeight="1" x14ac:dyDescent="0.2">
      <c r="A56" s="40" t="s">
        <v>44</v>
      </c>
      <c r="B56" s="41"/>
      <c r="C56" s="40"/>
      <c r="D56" s="40"/>
      <c r="E56" s="42"/>
      <c r="F56" s="19"/>
      <c r="G56" s="19"/>
      <c r="H56" s="19"/>
      <c r="I56" s="19"/>
      <c r="J56" s="19"/>
      <c r="K56" s="19"/>
      <c r="L56" s="40"/>
      <c r="M56" s="10"/>
      <c r="N56" s="10"/>
      <c r="O56" s="10"/>
      <c r="P56" s="10"/>
      <c r="Q56" s="10"/>
      <c r="R56" s="10"/>
      <c r="S56" s="10"/>
      <c r="T56" s="10"/>
      <c r="U56" s="10"/>
      <c r="V56" s="10"/>
      <c r="W56" s="10"/>
      <c r="X56" s="10"/>
      <c r="Y56" s="10"/>
      <c r="Z56" s="10"/>
    </row>
    <row r="57" spans="1:26" ht="12.75" customHeight="1" x14ac:dyDescent="0.2">
      <c r="A57" s="10" t="s">
        <v>45</v>
      </c>
      <c r="B57" s="8">
        <v>4946</v>
      </c>
      <c r="C57" s="8">
        <v>5509</v>
      </c>
      <c r="D57" s="8">
        <v>4037</v>
      </c>
      <c r="E57" s="8">
        <v>2904</v>
      </c>
      <c r="F57" s="8">
        <v>3800</v>
      </c>
      <c r="G57" s="8">
        <v>3668</v>
      </c>
      <c r="H57" s="8">
        <v>3734</v>
      </c>
      <c r="I57" s="8"/>
      <c r="J57" s="8"/>
      <c r="K57" s="8"/>
      <c r="L57" s="10"/>
      <c r="M57" s="10"/>
      <c r="N57" s="10"/>
      <c r="O57" s="10"/>
      <c r="P57" s="10"/>
      <c r="Q57" s="10"/>
      <c r="R57" s="10"/>
      <c r="S57" s="10"/>
      <c r="T57" s="10"/>
      <c r="U57" s="10"/>
      <c r="V57" s="10"/>
      <c r="W57" s="10"/>
      <c r="X57" s="10"/>
      <c r="Y57" s="10"/>
      <c r="Z57" s="10"/>
    </row>
    <row r="58" spans="1:26" ht="12.75" customHeight="1" x14ac:dyDescent="0.2">
      <c r="A58" s="10" t="s">
        <v>46</v>
      </c>
      <c r="B58" s="8">
        <v>9605</v>
      </c>
      <c r="C58" s="8">
        <v>9509</v>
      </c>
      <c r="D58" s="8">
        <v>9797</v>
      </c>
      <c r="E58" s="8">
        <v>6354</v>
      </c>
      <c r="F58" s="8">
        <v>5767</v>
      </c>
      <c r="G58" s="8">
        <v>11538</v>
      </c>
      <c r="H58" s="8">
        <v>8333</v>
      </c>
      <c r="I58" s="8"/>
      <c r="J58" s="8"/>
      <c r="K58" s="8"/>
      <c r="L58" s="10"/>
      <c r="M58" s="10"/>
      <c r="N58" s="10"/>
      <c r="O58" s="10"/>
      <c r="P58" s="10"/>
      <c r="Q58" s="10"/>
      <c r="R58" s="10"/>
      <c r="S58" s="10"/>
      <c r="T58" s="10"/>
      <c r="U58" s="10"/>
      <c r="V58" s="10"/>
      <c r="W58" s="10"/>
      <c r="X58" s="10"/>
      <c r="Y58" s="10"/>
      <c r="Z58" s="10"/>
    </row>
    <row r="59" spans="1:26" ht="12.75" customHeight="1" x14ac:dyDescent="0.2">
      <c r="A59" s="10" t="s">
        <v>41</v>
      </c>
      <c r="B59" s="8">
        <v>6364</v>
      </c>
      <c r="C59" s="8">
        <v>6829</v>
      </c>
      <c r="D59" s="8">
        <v>6288</v>
      </c>
      <c r="E59" s="8">
        <v>3843</v>
      </c>
      <c r="F59" s="8">
        <v>2673</v>
      </c>
      <c r="G59" s="8">
        <v>3317</v>
      </c>
      <c r="H59" s="8">
        <v>4463</v>
      </c>
      <c r="I59" s="8"/>
      <c r="J59" s="8"/>
      <c r="K59" s="8"/>
      <c r="L59" s="10"/>
      <c r="M59" s="10"/>
      <c r="N59" s="10"/>
      <c r="O59" s="10"/>
      <c r="P59" s="10"/>
      <c r="Q59" s="10"/>
      <c r="R59" s="10"/>
      <c r="S59" s="10"/>
      <c r="T59" s="10"/>
      <c r="U59" s="10"/>
      <c r="V59" s="10"/>
      <c r="W59" s="10"/>
      <c r="X59" s="10"/>
      <c r="Y59" s="10"/>
      <c r="Z59" s="10"/>
    </row>
    <row r="60" spans="1:26" ht="12.75" customHeight="1" x14ac:dyDescent="0.2">
      <c r="A60" s="10" t="s">
        <v>42</v>
      </c>
      <c r="B60" s="8">
        <v>-1343</v>
      </c>
      <c r="C60" s="14">
        <v>-1503</v>
      </c>
      <c r="D60" s="14">
        <v>-1224</v>
      </c>
      <c r="E60" s="14">
        <v>-1054</v>
      </c>
      <c r="F60" s="14">
        <v>-789</v>
      </c>
      <c r="G60" s="38">
        <v>-897</v>
      </c>
      <c r="H60" s="38">
        <v>-690</v>
      </c>
      <c r="I60" s="8">
        <v>-591</v>
      </c>
      <c r="J60" s="8">
        <v>-620</v>
      </c>
      <c r="K60" s="8">
        <v>-577</v>
      </c>
      <c r="L60" s="10"/>
      <c r="M60" s="10"/>
      <c r="N60" s="10"/>
      <c r="O60" s="10"/>
      <c r="P60" s="10"/>
      <c r="Q60" s="10"/>
      <c r="R60" s="10"/>
      <c r="S60" s="10"/>
      <c r="T60" s="10"/>
      <c r="U60" s="10"/>
      <c r="V60" s="10"/>
      <c r="W60" s="10"/>
      <c r="X60" s="10"/>
      <c r="Y60" s="10"/>
      <c r="Z60" s="10"/>
    </row>
    <row r="61" spans="1:26" ht="12.75" customHeight="1" x14ac:dyDescent="0.2">
      <c r="A61" s="15" t="s">
        <v>47</v>
      </c>
      <c r="B61" s="16">
        <f>SUM(B57:B60)</f>
        <v>19572</v>
      </c>
      <c r="C61" s="17">
        <v>20344</v>
      </c>
      <c r="D61" s="17">
        <v>18898</v>
      </c>
      <c r="E61" s="17">
        <v>12047</v>
      </c>
      <c r="F61" s="17">
        <v>11451</v>
      </c>
      <c r="G61" s="17">
        <v>17626</v>
      </c>
      <c r="H61" s="17">
        <v>15840</v>
      </c>
      <c r="I61" s="16">
        <v>12935</v>
      </c>
      <c r="J61" s="16">
        <v>13405</v>
      </c>
      <c r="K61" s="16">
        <v>11992</v>
      </c>
      <c r="L61" s="18"/>
      <c r="M61" s="10"/>
      <c r="N61" s="10"/>
      <c r="O61" s="10"/>
      <c r="P61" s="10"/>
      <c r="Q61" s="10"/>
      <c r="R61" s="10"/>
      <c r="S61" s="10"/>
      <c r="T61" s="10"/>
      <c r="U61" s="10"/>
      <c r="V61" s="10"/>
      <c r="W61" s="10"/>
      <c r="X61" s="10"/>
      <c r="Y61" s="10"/>
      <c r="Z61" s="10"/>
    </row>
    <row r="62" spans="1:26" ht="12.75" customHeight="1" x14ac:dyDescent="0.2">
      <c r="A62" s="10"/>
      <c r="B62" s="8"/>
      <c r="C62" s="10"/>
      <c r="D62" s="10"/>
      <c r="E62" s="14"/>
      <c r="F62" s="10"/>
      <c r="G62" s="10"/>
      <c r="H62" s="10"/>
      <c r="I62" s="43"/>
      <c r="J62" s="43"/>
      <c r="K62" s="43"/>
      <c r="L62" s="10"/>
      <c r="M62" s="10"/>
      <c r="N62" s="10"/>
      <c r="O62" s="10"/>
      <c r="P62" s="10"/>
      <c r="Q62" s="10"/>
      <c r="R62" s="10"/>
      <c r="S62" s="10"/>
      <c r="T62" s="10"/>
      <c r="U62" s="10"/>
      <c r="V62" s="10"/>
      <c r="W62" s="10"/>
      <c r="X62" s="10"/>
      <c r="Y62" s="10"/>
      <c r="Z62" s="10"/>
    </row>
    <row r="63" spans="1:26" ht="12.75" customHeight="1" x14ac:dyDescent="0.2">
      <c r="A63" s="44" t="s">
        <v>48</v>
      </c>
      <c r="B63" s="45"/>
      <c r="C63" s="10"/>
      <c r="D63" s="10"/>
      <c r="E63" s="14"/>
      <c r="F63" s="10"/>
      <c r="G63" s="10"/>
      <c r="H63" s="10"/>
      <c r="I63" s="5"/>
      <c r="J63" s="43"/>
      <c r="K63" s="43"/>
      <c r="L63" s="10"/>
      <c r="M63" s="10"/>
      <c r="N63" s="10"/>
      <c r="O63" s="10"/>
      <c r="P63" s="10"/>
      <c r="Q63" s="10"/>
      <c r="R63" s="10"/>
      <c r="S63" s="10"/>
      <c r="T63" s="10"/>
      <c r="U63" s="10"/>
      <c r="V63" s="10"/>
      <c r="W63" s="10"/>
      <c r="X63" s="10"/>
      <c r="Y63" s="10"/>
      <c r="Z63" s="10"/>
    </row>
    <row r="64" spans="1:26" ht="12.75" customHeight="1" x14ac:dyDescent="0.2">
      <c r="A64" s="46" t="s">
        <v>49</v>
      </c>
      <c r="B64" s="47"/>
      <c r="C64" s="46"/>
      <c r="D64" s="46"/>
      <c r="E64" s="48"/>
      <c r="F64" s="46"/>
      <c r="G64" s="46"/>
      <c r="H64" s="10"/>
      <c r="I64" s="10"/>
      <c r="J64" s="10"/>
      <c r="K64" s="10"/>
      <c r="L64" s="10"/>
      <c r="M64" s="10"/>
      <c r="N64" s="10"/>
      <c r="O64" s="10"/>
      <c r="P64" s="10"/>
      <c r="Q64" s="10"/>
      <c r="R64" s="10"/>
      <c r="S64" s="10"/>
      <c r="T64" s="10"/>
      <c r="U64" s="10"/>
      <c r="V64" s="10"/>
      <c r="W64" s="10"/>
      <c r="X64" s="10"/>
      <c r="Y64" s="10"/>
      <c r="Z64" s="10"/>
    </row>
    <row r="65" spans="1:26" ht="12.75" customHeight="1" x14ac:dyDescent="0.2">
      <c r="A65" s="46" t="s">
        <v>50</v>
      </c>
      <c r="B65" s="47"/>
      <c r="C65" s="46"/>
      <c r="D65" s="46"/>
      <c r="E65" s="48"/>
      <c r="F65" s="46"/>
      <c r="G65" s="46"/>
      <c r="H65" s="10"/>
      <c r="I65" s="10"/>
      <c r="J65" s="10"/>
      <c r="K65" s="10"/>
      <c r="L65" s="10"/>
      <c r="M65" s="10"/>
      <c r="N65" s="10"/>
      <c r="O65" s="10"/>
      <c r="P65" s="10"/>
      <c r="Q65" s="10"/>
      <c r="R65" s="10"/>
      <c r="S65" s="10"/>
      <c r="T65" s="10"/>
      <c r="U65" s="10"/>
      <c r="V65" s="10"/>
      <c r="W65" s="10"/>
      <c r="X65" s="10"/>
      <c r="Y65" s="10"/>
      <c r="Z65" s="10"/>
    </row>
    <row r="66" spans="1:26" ht="12.75" customHeight="1" x14ac:dyDescent="0.2">
      <c r="A66" s="46" t="s">
        <v>51</v>
      </c>
      <c r="B66" s="47"/>
      <c r="C66" s="46"/>
      <c r="D66" s="46"/>
      <c r="E66" s="48"/>
      <c r="F66" s="10"/>
      <c r="G66" s="10"/>
      <c r="H66" s="10"/>
      <c r="I66" s="10"/>
      <c r="J66" s="10"/>
      <c r="K66" s="10"/>
      <c r="L66" s="10"/>
      <c r="M66" s="10"/>
      <c r="N66" s="10"/>
      <c r="O66" s="10"/>
      <c r="P66" s="10"/>
      <c r="Q66" s="10"/>
      <c r="R66" s="10"/>
      <c r="S66" s="10"/>
      <c r="T66" s="10"/>
      <c r="U66" s="10"/>
      <c r="V66" s="10"/>
      <c r="W66" s="10"/>
      <c r="X66" s="10"/>
      <c r="Y66" s="10"/>
      <c r="Z66" s="10"/>
    </row>
    <row r="67" spans="1:26" ht="12.75" customHeight="1" x14ac:dyDescent="0.2">
      <c r="A67" s="10" t="s">
        <v>52</v>
      </c>
      <c r="B67" s="47"/>
      <c r="C67" s="46"/>
      <c r="D67" s="46"/>
      <c r="E67" s="46"/>
      <c r="F67" s="10"/>
      <c r="G67" s="10"/>
      <c r="H67" s="10"/>
      <c r="I67" s="10"/>
      <c r="J67" s="10"/>
      <c r="K67" s="10"/>
      <c r="L67" s="10"/>
      <c r="M67" s="10"/>
      <c r="N67" s="10"/>
      <c r="O67" s="10"/>
      <c r="P67" s="10"/>
      <c r="Q67" s="10"/>
      <c r="R67" s="10"/>
      <c r="S67" s="10"/>
      <c r="T67" s="10"/>
      <c r="U67" s="10"/>
      <c r="V67" s="10"/>
      <c r="W67" s="10"/>
      <c r="X67" s="10"/>
      <c r="Y67" s="10"/>
      <c r="Z67" s="10"/>
    </row>
    <row r="68" spans="1:26" ht="12.75" customHeight="1" x14ac:dyDescent="0.2">
      <c r="A68" s="46" t="s">
        <v>53</v>
      </c>
      <c r="B68" s="47"/>
      <c r="C68" s="46"/>
      <c r="D68" s="46"/>
      <c r="E68" s="48"/>
      <c r="F68" s="46"/>
      <c r="G68" s="46"/>
      <c r="H68" s="10"/>
      <c r="I68" s="10"/>
      <c r="J68" s="10"/>
      <c r="K68" s="10"/>
      <c r="L68" s="10"/>
      <c r="M68" s="10"/>
      <c r="N68" s="10"/>
      <c r="O68" s="10"/>
      <c r="P68" s="10"/>
      <c r="Q68" s="10"/>
      <c r="R68" s="10"/>
      <c r="S68" s="10"/>
      <c r="T68" s="10"/>
      <c r="U68" s="10"/>
      <c r="V68" s="10"/>
      <c r="W68" s="10"/>
      <c r="X68" s="10"/>
      <c r="Y68" s="10"/>
      <c r="Z68" s="10"/>
    </row>
    <row r="69" spans="1:26" ht="12.75" customHeight="1" x14ac:dyDescent="0.2">
      <c r="A69" s="46"/>
      <c r="B69" s="47"/>
      <c r="C69" s="46"/>
      <c r="D69" s="46"/>
      <c r="E69" s="48"/>
      <c r="F69" s="10"/>
      <c r="G69" s="10"/>
      <c r="H69" s="10"/>
      <c r="I69" s="10"/>
      <c r="J69" s="10"/>
      <c r="K69" s="10"/>
      <c r="L69" s="10"/>
      <c r="M69" s="10"/>
      <c r="N69" s="10"/>
      <c r="O69" s="10"/>
      <c r="P69" s="10"/>
      <c r="Q69" s="10"/>
      <c r="R69" s="10"/>
      <c r="S69" s="10"/>
      <c r="T69" s="10"/>
      <c r="U69" s="10"/>
      <c r="V69" s="10"/>
      <c r="W69" s="10"/>
      <c r="X69" s="10"/>
      <c r="Y69" s="10"/>
      <c r="Z69" s="10"/>
    </row>
    <row r="70" spans="1:26" ht="12.75" customHeight="1" x14ac:dyDescent="0.2">
      <c r="A70" s="10"/>
      <c r="B70" s="8"/>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2.75" customHeight="1" x14ac:dyDescent="0.2">
      <c r="A71" s="10"/>
      <c r="B71" s="8"/>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2.75" customHeight="1" x14ac:dyDescent="0.2">
      <c r="A72" s="10"/>
      <c r="B72" s="8"/>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2.75" customHeight="1" x14ac:dyDescent="0.2">
      <c r="A73" s="10"/>
      <c r="B73" s="8"/>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2.75" customHeight="1" x14ac:dyDescent="0.2">
      <c r="A74" s="10"/>
      <c r="B74" s="8"/>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2.75" customHeight="1" x14ac:dyDescent="0.2">
      <c r="A75" s="10"/>
      <c r="B75" s="8"/>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2.75" customHeight="1" x14ac:dyDescent="0.2">
      <c r="A76" s="10"/>
      <c r="B76" s="8"/>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2.75" customHeight="1" x14ac:dyDescent="0.2">
      <c r="A77" s="10"/>
      <c r="B77" s="8"/>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2.75" customHeight="1" x14ac:dyDescent="0.2">
      <c r="A78" s="10"/>
      <c r="B78" s="8"/>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2.75" customHeight="1" x14ac:dyDescent="0.2">
      <c r="A79" s="10"/>
      <c r="B79" s="8"/>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2.75" customHeight="1" x14ac:dyDescent="0.2">
      <c r="A80" s="10"/>
      <c r="B80" s="8"/>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2.75" customHeight="1" x14ac:dyDescent="0.2">
      <c r="A81" s="10"/>
      <c r="B81" s="8"/>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2.75" customHeight="1" x14ac:dyDescent="0.2">
      <c r="A82" s="10"/>
      <c r="B82" s="8"/>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2.75" customHeight="1" x14ac:dyDescent="0.2">
      <c r="A83" s="10"/>
      <c r="B83" s="8"/>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2.75" customHeight="1" x14ac:dyDescent="0.2">
      <c r="A84" s="10"/>
      <c r="B84" s="8"/>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2.75" customHeight="1" x14ac:dyDescent="0.2">
      <c r="A85" s="10"/>
      <c r="B85" s="8"/>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2.75" customHeight="1" x14ac:dyDescent="0.2">
      <c r="A86" s="10"/>
      <c r="B86" s="8"/>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2.75" customHeight="1" x14ac:dyDescent="0.2">
      <c r="A87" s="10"/>
      <c r="B87" s="8"/>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2.75" customHeight="1" x14ac:dyDescent="0.2">
      <c r="A88" s="10"/>
      <c r="B88" s="8"/>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2.75" customHeight="1" x14ac:dyDescent="0.2">
      <c r="A89" s="10"/>
      <c r="B89" s="8"/>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2.75" customHeight="1" x14ac:dyDescent="0.2">
      <c r="A90" s="10"/>
      <c r="B90" s="8"/>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2.75" customHeight="1" x14ac:dyDescent="0.2">
      <c r="A91" s="10"/>
      <c r="B91" s="8"/>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2.75" customHeight="1" x14ac:dyDescent="0.2">
      <c r="A92" s="10"/>
      <c r="B92" s="8"/>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2.75" customHeight="1" x14ac:dyDescent="0.2">
      <c r="A93" s="10"/>
      <c r="B93" s="8"/>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2.75" customHeight="1" x14ac:dyDescent="0.2">
      <c r="A94" s="10"/>
      <c r="B94" s="8"/>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2.75" customHeight="1" x14ac:dyDescent="0.2">
      <c r="A95" s="10"/>
      <c r="B95" s="8"/>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2.75" customHeight="1" x14ac:dyDescent="0.2">
      <c r="A96" s="10"/>
      <c r="B96" s="8"/>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2.75" customHeight="1" x14ac:dyDescent="0.2">
      <c r="A97" s="10"/>
      <c r="B97" s="8"/>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2.75" customHeight="1" x14ac:dyDescent="0.2">
      <c r="A98" s="10"/>
      <c r="B98" s="8"/>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2.75" customHeight="1" x14ac:dyDescent="0.2">
      <c r="A99" s="10"/>
      <c r="B99" s="8"/>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2.75" customHeight="1" x14ac:dyDescent="0.2">
      <c r="A100" s="10"/>
      <c r="B100" s="8"/>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2">
      <c r="A101" s="10"/>
      <c r="B101" s="8"/>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2">
      <c r="A102" s="10"/>
      <c r="B102" s="8"/>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2">
      <c r="A103" s="10"/>
      <c r="B103" s="8"/>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2">
      <c r="A104" s="10"/>
      <c r="B104" s="8"/>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2">
      <c r="A105" s="10"/>
      <c r="B105" s="8"/>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2">
      <c r="A106" s="10"/>
      <c r="B106" s="8"/>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2">
      <c r="A107" s="10"/>
      <c r="B107" s="8"/>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2">
      <c r="A108" s="10"/>
      <c r="B108" s="8"/>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2">
      <c r="A109" s="10"/>
      <c r="B109" s="8"/>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2">
      <c r="A110" s="10"/>
      <c r="B110" s="8"/>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2">
      <c r="A111" s="10"/>
      <c r="B111" s="8"/>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2">
      <c r="A112" s="10"/>
      <c r="B112" s="8"/>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2">
      <c r="A113" s="10"/>
      <c r="B113" s="8"/>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2">
      <c r="A114" s="10"/>
      <c r="B114" s="8"/>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2">
      <c r="A115" s="10"/>
      <c r="B115" s="8"/>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2">
      <c r="A116" s="10"/>
      <c r="B116" s="8"/>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2">
      <c r="A117" s="10"/>
      <c r="B117" s="8"/>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2">
      <c r="A118" s="10"/>
      <c r="B118" s="8"/>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2">
      <c r="A119" s="10"/>
      <c r="B119" s="8"/>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2">
      <c r="A120" s="10"/>
      <c r="B120" s="8"/>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2">
      <c r="A121" s="10"/>
      <c r="B121" s="8"/>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2">
      <c r="A122" s="10"/>
      <c r="B122" s="8"/>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2">
      <c r="A123" s="10"/>
      <c r="B123" s="8"/>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2">
      <c r="A124" s="10"/>
      <c r="B124" s="8"/>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2">
      <c r="A125" s="10"/>
      <c r="B125" s="8"/>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2">
      <c r="A126" s="10"/>
      <c r="B126" s="8"/>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2">
      <c r="A127" s="10"/>
      <c r="B127" s="8"/>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2">
      <c r="A128" s="10"/>
      <c r="B128" s="8"/>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2">
      <c r="A129" s="10"/>
      <c r="B129" s="8"/>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2">
      <c r="A130" s="10"/>
      <c r="B130" s="8"/>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2">
      <c r="A131" s="10"/>
      <c r="B131" s="8"/>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2">
      <c r="A132" s="10"/>
      <c r="B132" s="8"/>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2">
      <c r="A133" s="10"/>
      <c r="B133" s="8"/>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2">
      <c r="A134" s="10"/>
      <c r="B134" s="8"/>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2">
      <c r="A135" s="10"/>
      <c r="B135" s="8"/>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2">
      <c r="A136" s="10"/>
      <c r="B136" s="8"/>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2">
      <c r="A137" s="10"/>
      <c r="B137" s="8"/>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2">
      <c r="A138" s="10"/>
      <c r="B138" s="8"/>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2">
      <c r="A139" s="10"/>
      <c r="B139" s="8"/>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2">
      <c r="A140" s="10"/>
      <c r="B140" s="8"/>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2">
      <c r="A141" s="10"/>
      <c r="B141" s="8"/>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2">
      <c r="A142" s="10"/>
      <c r="B142" s="8"/>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2">
      <c r="A143" s="10"/>
      <c r="B143" s="8"/>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2">
      <c r="A144" s="10"/>
      <c r="B144" s="8"/>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2">
      <c r="A145" s="10"/>
      <c r="B145" s="8"/>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2">
      <c r="A146" s="10"/>
      <c r="B146" s="8"/>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2">
      <c r="A147" s="10"/>
      <c r="B147" s="8"/>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2">
      <c r="A148" s="10"/>
      <c r="B148" s="8"/>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2">
      <c r="A149" s="10"/>
      <c r="B149" s="8"/>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2">
      <c r="A150" s="10"/>
      <c r="B150" s="8"/>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2">
      <c r="A151" s="10"/>
      <c r="B151" s="8"/>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2">
      <c r="A152" s="10"/>
      <c r="B152" s="8"/>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2">
      <c r="A153" s="10"/>
      <c r="B153" s="8"/>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2">
      <c r="A154" s="10"/>
      <c r="B154" s="8"/>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2">
      <c r="A155" s="10"/>
      <c r="B155" s="8"/>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2">
      <c r="A156" s="10"/>
      <c r="B156" s="8"/>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2">
      <c r="A157" s="10"/>
      <c r="B157" s="8"/>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2">
      <c r="A158" s="10"/>
      <c r="B158" s="8"/>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2">
      <c r="A159" s="10"/>
      <c r="B159" s="8"/>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2">
      <c r="A160" s="10"/>
      <c r="B160" s="8"/>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2">
      <c r="A161" s="10"/>
      <c r="B161" s="8"/>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2">
      <c r="A162" s="10"/>
      <c r="B162" s="8"/>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2">
      <c r="A163" s="10"/>
      <c r="B163" s="8"/>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2">
      <c r="A164" s="10"/>
      <c r="B164" s="8"/>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2">
      <c r="A165" s="10"/>
      <c r="B165" s="8"/>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2">
      <c r="A166" s="10"/>
      <c r="B166" s="8"/>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2">
      <c r="A167" s="10"/>
      <c r="B167" s="8"/>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2">
      <c r="A168" s="10"/>
      <c r="B168" s="8"/>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2">
      <c r="A169" s="10"/>
      <c r="B169" s="8"/>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2">
      <c r="A170" s="10"/>
      <c r="B170" s="8"/>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2">
      <c r="A171" s="10"/>
      <c r="B171" s="8"/>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2">
      <c r="A172" s="10"/>
      <c r="B172" s="8"/>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2">
      <c r="A173" s="10"/>
      <c r="B173" s="8"/>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2">
      <c r="A174" s="10"/>
      <c r="B174" s="8"/>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2">
      <c r="A175" s="10"/>
      <c r="B175" s="8"/>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2">
      <c r="A176" s="10"/>
      <c r="B176" s="8"/>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2">
      <c r="A177" s="10"/>
      <c r="B177" s="8"/>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2">
      <c r="A178" s="10"/>
      <c r="B178" s="8"/>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2">
      <c r="A179" s="10"/>
      <c r="B179" s="8"/>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2">
      <c r="A180" s="10"/>
      <c r="B180" s="8"/>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2">
      <c r="A181" s="10"/>
      <c r="B181" s="8"/>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2">
      <c r="A182" s="10"/>
      <c r="B182" s="8"/>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2">
      <c r="A183" s="10"/>
      <c r="B183" s="8"/>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2">
      <c r="A184" s="10"/>
      <c r="B184" s="8"/>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2">
      <c r="A185" s="10"/>
      <c r="B185" s="8"/>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2">
      <c r="A186" s="10"/>
      <c r="B186" s="8"/>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2">
      <c r="A187" s="10"/>
      <c r="B187" s="8"/>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2">
      <c r="A188" s="10"/>
      <c r="B188" s="8"/>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2">
      <c r="A189" s="10"/>
      <c r="B189" s="8"/>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2">
      <c r="A190" s="10"/>
      <c r="B190" s="8"/>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2">
      <c r="A191" s="10"/>
      <c r="B191" s="8"/>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2">
      <c r="A192" s="10"/>
      <c r="B192" s="8"/>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2">
      <c r="A193" s="10"/>
      <c r="B193" s="8"/>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2">
      <c r="A194" s="10"/>
      <c r="B194" s="8"/>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2">
      <c r="A195" s="10"/>
      <c r="B195" s="8"/>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2">
      <c r="A196" s="10"/>
      <c r="B196" s="8"/>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2">
      <c r="A197" s="10"/>
      <c r="B197" s="8"/>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2">
      <c r="A198" s="10"/>
      <c r="B198" s="8"/>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2">
      <c r="A199" s="10"/>
      <c r="B199" s="8"/>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2">
      <c r="A200" s="10"/>
      <c r="B200" s="8"/>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2">
      <c r="A201" s="10"/>
      <c r="B201" s="8"/>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2">
      <c r="A202" s="10"/>
      <c r="B202" s="8"/>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2">
      <c r="A203" s="10"/>
      <c r="B203" s="8"/>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2">
      <c r="A204" s="10"/>
      <c r="B204" s="8"/>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2">
      <c r="A205" s="10"/>
      <c r="B205" s="8"/>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2">
      <c r="A206" s="10"/>
      <c r="B206" s="8"/>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2">
      <c r="A207" s="10"/>
      <c r="B207" s="8"/>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2">
      <c r="A208" s="10"/>
      <c r="B208" s="8"/>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2">
      <c r="A209" s="10"/>
      <c r="B209" s="8"/>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2">
      <c r="A210" s="10"/>
      <c r="B210" s="8"/>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2">
      <c r="A211" s="10"/>
      <c r="B211" s="8"/>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2">
      <c r="A212" s="10"/>
      <c r="B212" s="8"/>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2">
      <c r="A213" s="10"/>
      <c r="B213" s="8"/>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2">
      <c r="A214" s="10"/>
      <c r="B214" s="8"/>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2">
      <c r="A215" s="10"/>
      <c r="B215" s="8"/>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2">
      <c r="A216" s="10"/>
      <c r="B216" s="8"/>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2">
      <c r="A217" s="10"/>
      <c r="B217" s="8"/>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2">
      <c r="A218" s="10"/>
      <c r="B218" s="8"/>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2">
      <c r="A219" s="10"/>
      <c r="B219" s="8"/>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2">
      <c r="A220" s="10"/>
      <c r="B220" s="8"/>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2">
      <c r="A221" s="10"/>
      <c r="B221" s="8"/>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2">
      <c r="A222" s="10"/>
      <c r="B222" s="8"/>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2">
      <c r="A223" s="10"/>
      <c r="B223" s="8"/>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2">
      <c r="A224" s="10"/>
      <c r="B224" s="8"/>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2">
      <c r="A225" s="10"/>
      <c r="B225" s="8"/>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2">
      <c r="A226" s="10"/>
      <c r="B226" s="8"/>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2">
      <c r="A227" s="10"/>
      <c r="B227" s="8"/>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2">
      <c r="A228" s="10"/>
      <c r="B228" s="8"/>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2">
      <c r="A229" s="10"/>
      <c r="B229" s="8"/>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2">
      <c r="A230" s="10"/>
      <c r="B230" s="8"/>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2">
      <c r="A231" s="10"/>
      <c r="B231" s="8"/>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2">
      <c r="A232" s="10"/>
      <c r="B232" s="8"/>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2">
      <c r="A233" s="10"/>
      <c r="B233" s="8"/>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2">
      <c r="A234" s="10"/>
      <c r="B234" s="8"/>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2">
      <c r="A235" s="10"/>
      <c r="B235" s="8"/>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2">
      <c r="A236" s="10"/>
      <c r="B236" s="8"/>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2">
      <c r="A237" s="10"/>
      <c r="B237" s="8"/>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2">
      <c r="A238" s="10"/>
      <c r="B238" s="8"/>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2">
      <c r="A239" s="10"/>
      <c r="B239" s="8"/>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2">
      <c r="A240" s="10"/>
      <c r="B240" s="8"/>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2">
      <c r="A241" s="10"/>
      <c r="B241" s="8"/>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2">
      <c r="A242" s="10"/>
      <c r="B242" s="8"/>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2">
      <c r="A243" s="10"/>
      <c r="B243" s="8"/>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2">
      <c r="A244" s="10"/>
      <c r="B244" s="8"/>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2">
      <c r="A245" s="10"/>
      <c r="B245" s="8"/>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2">
      <c r="A246" s="10"/>
      <c r="B246" s="8"/>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2">
      <c r="A247" s="10"/>
      <c r="B247" s="8"/>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2">
      <c r="A248" s="10"/>
      <c r="B248" s="8"/>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2">
      <c r="A249" s="10"/>
      <c r="B249" s="8"/>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2">
      <c r="A250" s="10"/>
      <c r="B250" s="8"/>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2">
      <c r="A251" s="10"/>
      <c r="B251" s="8"/>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2">
      <c r="A252" s="10"/>
      <c r="B252" s="8"/>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2">
      <c r="A253" s="10"/>
      <c r="B253" s="8"/>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2">
      <c r="A254" s="10"/>
      <c r="B254" s="8"/>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2">
      <c r="A255" s="10"/>
      <c r="B255" s="8"/>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2">
      <c r="A256" s="10"/>
      <c r="B256" s="8"/>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2">
      <c r="A257" s="10"/>
      <c r="B257" s="8"/>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2">
      <c r="A258" s="10"/>
      <c r="B258" s="8"/>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2">
      <c r="A259" s="10"/>
      <c r="B259" s="8"/>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2">
      <c r="A260" s="10"/>
      <c r="B260" s="8"/>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2">
      <c r="A261" s="10"/>
      <c r="B261" s="8"/>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2">
      <c r="A262" s="10"/>
      <c r="B262" s="8"/>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2">
      <c r="A263" s="10"/>
      <c r="B263" s="8"/>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2">
      <c r="A264" s="10"/>
      <c r="B264" s="8"/>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2">
      <c r="A265" s="10"/>
      <c r="B265" s="8"/>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2">
      <c r="A266" s="10"/>
      <c r="B266" s="8"/>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2">
      <c r="A267" s="10"/>
      <c r="B267" s="8"/>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2">
      <c r="A268" s="10"/>
      <c r="B268" s="8"/>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2">
      <c r="A269" s="10"/>
      <c r="B269" s="8"/>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2">
      <c r="A270" s="10"/>
      <c r="B270" s="8"/>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2">
      <c r="A271" s="10"/>
      <c r="B271" s="8"/>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2">
      <c r="A272" s="10"/>
      <c r="B272" s="8"/>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2">
      <c r="A273" s="10"/>
      <c r="B273" s="8"/>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2">
      <c r="A274" s="10"/>
      <c r="B274" s="8"/>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2">
      <c r="A275" s="10"/>
      <c r="B275" s="8"/>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2">
      <c r="A276" s="10"/>
      <c r="B276" s="8"/>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2">
      <c r="A277" s="10"/>
      <c r="B277" s="8"/>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2">
      <c r="A278" s="10"/>
      <c r="B278" s="8"/>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2">
      <c r="A279" s="10"/>
      <c r="B279" s="8"/>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2">
      <c r="A280" s="10"/>
      <c r="B280" s="8"/>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2">
      <c r="A281" s="10"/>
      <c r="B281" s="8"/>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2">
      <c r="A282" s="10"/>
      <c r="B282" s="8"/>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2">
      <c r="A283" s="10"/>
      <c r="B283" s="8"/>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2">
      <c r="A284" s="10"/>
      <c r="B284" s="8"/>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2">
      <c r="A285" s="10"/>
      <c r="B285" s="8"/>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2">
      <c r="A286" s="10"/>
      <c r="B286" s="8"/>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2">
      <c r="A287" s="10"/>
      <c r="B287" s="8"/>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2">
      <c r="A288" s="10"/>
      <c r="B288" s="8"/>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2">
      <c r="A289" s="10"/>
      <c r="B289" s="8"/>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2">
      <c r="A290" s="10"/>
      <c r="B290" s="8"/>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2">
      <c r="A291" s="10"/>
      <c r="B291" s="8"/>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2">
      <c r="A292" s="10"/>
      <c r="B292" s="8"/>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2">
      <c r="A293" s="10"/>
      <c r="B293" s="8"/>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2">
      <c r="A294" s="10"/>
      <c r="B294" s="8"/>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2">
      <c r="A295" s="10"/>
      <c r="B295" s="8"/>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2">
      <c r="A296" s="10"/>
      <c r="B296" s="8"/>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2">
      <c r="A297" s="10"/>
      <c r="B297" s="8"/>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2">
      <c r="A298" s="10"/>
      <c r="B298" s="8"/>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2">
      <c r="A299" s="10"/>
      <c r="B299" s="8"/>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2">
      <c r="A300" s="10"/>
      <c r="B300" s="8"/>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2">
      <c r="A301" s="10"/>
      <c r="B301" s="8"/>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2">
      <c r="A302" s="10"/>
      <c r="B302" s="8"/>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2">
      <c r="A303" s="10"/>
      <c r="B303" s="8"/>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2">
      <c r="A304" s="10"/>
      <c r="B304" s="8"/>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2">
      <c r="A305" s="10"/>
      <c r="B305" s="8"/>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2">
      <c r="A306" s="10"/>
      <c r="B306" s="8"/>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2">
      <c r="A307" s="10"/>
      <c r="B307" s="8"/>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2">
      <c r="A308" s="10"/>
      <c r="B308" s="8"/>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2">
      <c r="A309" s="10"/>
      <c r="B309" s="8"/>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2">
      <c r="A310" s="10"/>
      <c r="B310" s="8"/>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2">
      <c r="A311" s="10"/>
      <c r="B311" s="8"/>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2">
      <c r="A312" s="10"/>
      <c r="B312" s="8"/>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2">
      <c r="A313" s="10"/>
      <c r="B313" s="8"/>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2">
      <c r="A314" s="10"/>
      <c r="B314" s="8"/>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2">
      <c r="A315" s="10"/>
      <c r="B315" s="8"/>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2">
      <c r="A316" s="10"/>
      <c r="B316" s="8"/>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2">
      <c r="A317" s="10"/>
      <c r="B317" s="8"/>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2">
      <c r="A318" s="10"/>
      <c r="B318" s="8"/>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2">
      <c r="A319" s="10"/>
      <c r="B319" s="8"/>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2">
      <c r="A320" s="10"/>
      <c r="B320" s="8"/>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2">
      <c r="A321" s="10"/>
      <c r="B321" s="8"/>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2">
      <c r="A322" s="10"/>
      <c r="B322" s="8"/>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2">
      <c r="A323" s="10"/>
      <c r="B323" s="8"/>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2">
      <c r="A324" s="10"/>
      <c r="B324" s="8"/>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2">
      <c r="A325" s="10"/>
      <c r="B325" s="8"/>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2">
      <c r="A326" s="10"/>
      <c r="B326" s="8"/>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2">
      <c r="A327" s="10"/>
      <c r="B327" s="8"/>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2">
      <c r="A328" s="10"/>
      <c r="B328" s="8"/>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2">
      <c r="A329" s="10"/>
      <c r="B329" s="8"/>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2">
      <c r="A330" s="10"/>
      <c r="B330" s="8"/>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2">
      <c r="A331" s="10"/>
      <c r="B331" s="8"/>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2">
      <c r="A332" s="10"/>
      <c r="B332" s="8"/>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2">
      <c r="A333" s="10"/>
      <c r="B333" s="8"/>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2">
      <c r="A334" s="10"/>
      <c r="B334" s="8"/>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2">
      <c r="A335" s="10"/>
      <c r="B335" s="8"/>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2">
      <c r="A336" s="10"/>
      <c r="B336" s="8"/>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2">
      <c r="A337" s="10"/>
      <c r="B337" s="8"/>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2">
      <c r="A338" s="10"/>
      <c r="B338" s="8"/>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2">
      <c r="A339" s="10"/>
      <c r="B339" s="8"/>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2">
      <c r="A340" s="10"/>
      <c r="B340" s="8"/>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2">
      <c r="A341" s="10"/>
      <c r="B341" s="8"/>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2">
      <c r="A342" s="10"/>
      <c r="B342" s="8"/>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2">
      <c r="A343" s="10"/>
      <c r="B343" s="8"/>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2">
      <c r="A344" s="10"/>
      <c r="B344" s="8"/>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2">
      <c r="A345" s="10"/>
      <c r="B345" s="8"/>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2">
      <c r="A346" s="10"/>
      <c r="B346" s="8"/>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2">
      <c r="A347" s="10"/>
      <c r="B347" s="8"/>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2">
      <c r="A348" s="10"/>
      <c r="B348" s="8"/>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2">
      <c r="A349" s="10"/>
      <c r="B349" s="8"/>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2">
      <c r="A350" s="10"/>
      <c r="B350" s="8"/>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2">
      <c r="A351" s="10"/>
      <c r="B351" s="8"/>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2">
      <c r="A352" s="10"/>
      <c r="B352" s="8"/>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2">
      <c r="A353" s="10"/>
      <c r="B353" s="8"/>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2">
      <c r="A354" s="10"/>
      <c r="B354" s="8"/>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2">
      <c r="A355" s="10"/>
      <c r="B355" s="8"/>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2">
      <c r="A356" s="10"/>
      <c r="B356" s="8"/>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2">
      <c r="A357" s="10"/>
      <c r="B357" s="8"/>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2">
      <c r="A358" s="10"/>
      <c r="B358" s="8"/>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2">
      <c r="A359" s="10"/>
      <c r="B359" s="8"/>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2">
      <c r="A360" s="10"/>
      <c r="B360" s="8"/>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2">
      <c r="A361" s="10"/>
      <c r="B361" s="8"/>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2">
      <c r="A362" s="10"/>
      <c r="B362" s="8"/>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2">
      <c r="A363" s="10"/>
      <c r="B363" s="8"/>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2">
      <c r="A364" s="10"/>
      <c r="B364" s="8"/>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2">
      <c r="A365" s="10"/>
      <c r="B365" s="8"/>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2">
      <c r="A366" s="10"/>
      <c r="B366" s="8"/>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2">
      <c r="A367" s="10"/>
      <c r="B367" s="8"/>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2">
      <c r="A368" s="10"/>
      <c r="B368" s="8"/>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2">
      <c r="A369" s="10"/>
      <c r="B369" s="8"/>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2">
      <c r="A370" s="10"/>
      <c r="B370" s="8"/>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2">
      <c r="A371" s="10"/>
      <c r="B371" s="8"/>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2">
      <c r="A372" s="10"/>
      <c r="B372" s="8"/>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2">
      <c r="A373" s="10"/>
      <c r="B373" s="8"/>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2">
      <c r="A374" s="10"/>
      <c r="B374" s="8"/>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2">
      <c r="A375" s="10"/>
      <c r="B375" s="8"/>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2">
      <c r="A376" s="10"/>
      <c r="B376" s="8"/>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2">
      <c r="A377" s="10"/>
      <c r="B377" s="8"/>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2">
      <c r="A378" s="10"/>
      <c r="B378" s="8"/>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2">
      <c r="A379" s="10"/>
      <c r="B379" s="8"/>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2">
      <c r="A380" s="10"/>
      <c r="B380" s="8"/>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2">
      <c r="A381" s="10"/>
      <c r="B381" s="8"/>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2">
      <c r="A382" s="10"/>
      <c r="B382" s="8"/>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2">
      <c r="A383" s="10"/>
      <c r="B383" s="8"/>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2">
      <c r="A384" s="10"/>
      <c r="B384" s="8"/>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2">
      <c r="A385" s="10"/>
      <c r="B385" s="8"/>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2">
      <c r="A386" s="10"/>
      <c r="B386" s="8"/>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2">
      <c r="A387" s="10"/>
      <c r="B387" s="8"/>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2">
      <c r="A388" s="10"/>
      <c r="B388" s="8"/>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2">
      <c r="A389" s="10"/>
      <c r="B389" s="8"/>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2">
      <c r="A390" s="10"/>
      <c r="B390" s="8"/>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2">
      <c r="A391" s="10"/>
      <c r="B391" s="8"/>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2">
      <c r="A392" s="10"/>
      <c r="B392" s="8"/>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2">
      <c r="A393" s="10"/>
      <c r="B393" s="8"/>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2">
      <c r="A394" s="10"/>
      <c r="B394" s="8"/>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2">
      <c r="A395" s="10"/>
      <c r="B395" s="8"/>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2">
      <c r="A396" s="10"/>
      <c r="B396" s="8"/>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2">
      <c r="A397" s="10"/>
      <c r="B397" s="8"/>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2">
      <c r="A398" s="10"/>
      <c r="B398" s="8"/>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2">
      <c r="A399" s="10"/>
      <c r="B399" s="8"/>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2">
      <c r="A400" s="10"/>
      <c r="B400" s="8"/>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2">
      <c r="A401" s="10"/>
      <c r="B401" s="8"/>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2">
      <c r="A402" s="10"/>
      <c r="B402" s="8"/>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2">
      <c r="A403" s="10"/>
      <c r="B403" s="8"/>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2">
      <c r="A404" s="10"/>
      <c r="B404" s="8"/>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2">
      <c r="A405" s="10"/>
      <c r="B405" s="8"/>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2">
      <c r="A406" s="10"/>
      <c r="B406" s="8"/>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2">
      <c r="A407" s="10"/>
      <c r="B407" s="8"/>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2">
      <c r="A408" s="10"/>
      <c r="B408" s="8"/>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2">
      <c r="A409" s="10"/>
      <c r="B409" s="8"/>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2">
      <c r="A410" s="10"/>
      <c r="B410" s="8"/>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2">
      <c r="A411" s="10"/>
      <c r="B411" s="8"/>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2">
      <c r="A412" s="10"/>
      <c r="B412" s="8"/>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2">
      <c r="A413" s="10"/>
      <c r="B413" s="8"/>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2">
      <c r="A414" s="10"/>
      <c r="B414" s="8"/>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2">
      <c r="A415" s="10"/>
      <c r="B415" s="8"/>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2">
      <c r="A416" s="10"/>
      <c r="B416" s="8"/>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2">
      <c r="A417" s="10"/>
      <c r="B417" s="8"/>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2">
      <c r="A418" s="10"/>
      <c r="B418" s="8"/>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2">
      <c r="A419" s="10"/>
      <c r="B419" s="8"/>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2">
      <c r="A420" s="10"/>
      <c r="B420" s="8"/>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2">
      <c r="A421" s="10"/>
      <c r="B421" s="8"/>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2">
      <c r="A422" s="10"/>
      <c r="B422" s="8"/>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2">
      <c r="A423" s="10"/>
      <c r="B423" s="8"/>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2">
      <c r="A424" s="10"/>
      <c r="B424" s="8"/>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2">
      <c r="A425" s="10"/>
      <c r="B425" s="8"/>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2">
      <c r="A426" s="10"/>
      <c r="B426" s="8"/>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2">
      <c r="A427" s="10"/>
      <c r="B427" s="8"/>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2">
      <c r="A428" s="10"/>
      <c r="B428" s="8"/>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2">
      <c r="A429" s="10"/>
      <c r="B429" s="8"/>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2">
      <c r="A430" s="10"/>
      <c r="B430" s="8"/>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2">
      <c r="A431" s="10"/>
      <c r="B431" s="8"/>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2">
      <c r="A432" s="10"/>
      <c r="B432" s="8"/>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2">
      <c r="A433" s="10"/>
      <c r="B433" s="8"/>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2">
      <c r="A434" s="10"/>
      <c r="B434" s="8"/>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2">
      <c r="A435" s="10"/>
      <c r="B435" s="8"/>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2">
      <c r="A436" s="10"/>
      <c r="B436" s="8"/>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2">
      <c r="A437" s="10"/>
      <c r="B437" s="8"/>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2">
      <c r="A438" s="10"/>
      <c r="B438" s="8"/>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2">
      <c r="A439" s="10"/>
      <c r="B439" s="8"/>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2">
      <c r="A440" s="10"/>
      <c r="B440" s="8"/>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2">
      <c r="A441" s="10"/>
      <c r="B441" s="8"/>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2">
      <c r="A442" s="10"/>
      <c r="B442" s="8"/>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2">
      <c r="A443" s="10"/>
      <c r="B443" s="8"/>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2">
      <c r="A444" s="10"/>
      <c r="B444" s="8"/>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2">
      <c r="A445" s="10"/>
      <c r="B445" s="8"/>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2">
      <c r="A446" s="10"/>
      <c r="B446" s="8"/>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2">
      <c r="A447" s="10"/>
      <c r="B447" s="8"/>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2">
      <c r="A448" s="10"/>
      <c r="B448" s="8"/>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2">
      <c r="A449" s="10"/>
      <c r="B449" s="8"/>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2">
      <c r="A450" s="10"/>
      <c r="B450" s="8"/>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2">
      <c r="A451" s="10"/>
      <c r="B451" s="8"/>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2">
      <c r="A452" s="10"/>
      <c r="B452" s="8"/>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2">
      <c r="A453" s="10"/>
      <c r="B453" s="8"/>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2">
      <c r="A454" s="10"/>
      <c r="B454" s="8"/>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2">
      <c r="A455" s="10"/>
      <c r="B455" s="8"/>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2">
      <c r="A456" s="10"/>
      <c r="B456" s="8"/>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2">
      <c r="A457" s="10"/>
      <c r="B457" s="8"/>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2">
      <c r="A458" s="10"/>
      <c r="B458" s="8"/>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2">
      <c r="A459" s="10"/>
      <c r="B459" s="8"/>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2">
      <c r="A460" s="10"/>
      <c r="B460" s="8"/>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2">
      <c r="A461" s="10"/>
      <c r="B461" s="8"/>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2">
      <c r="A462" s="10"/>
      <c r="B462" s="8"/>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2">
      <c r="A463" s="10"/>
      <c r="B463" s="8"/>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2">
      <c r="A464" s="10"/>
      <c r="B464" s="8"/>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2">
      <c r="A465" s="10"/>
      <c r="B465" s="8"/>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2">
      <c r="A466" s="10"/>
      <c r="B466" s="8"/>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2">
      <c r="A467" s="10"/>
      <c r="B467" s="8"/>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2">
      <c r="A468" s="10"/>
      <c r="B468" s="8"/>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2">
      <c r="A469" s="10"/>
      <c r="B469" s="8"/>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2">
      <c r="A470" s="10"/>
      <c r="B470" s="8"/>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2">
      <c r="A471" s="10"/>
      <c r="B471" s="8"/>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2">
      <c r="A472" s="10"/>
      <c r="B472" s="8"/>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2">
      <c r="A473" s="10"/>
      <c r="B473" s="8"/>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2">
      <c r="A474" s="10"/>
      <c r="B474" s="8"/>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2">
      <c r="A475" s="10"/>
      <c r="B475" s="8"/>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2">
      <c r="A476" s="10"/>
      <c r="B476" s="8"/>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2">
      <c r="A477" s="10"/>
      <c r="B477" s="8"/>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2">
      <c r="A478" s="10"/>
      <c r="B478" s="8"/>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2">
      <c r="A479" s="10"/>
      <c r="B479" s="8"/>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2">
      <c r="A480" s="10"/>
      <c r="B480" s="8"/>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2">
      <c r="A481" s="10"/>
      <c r="B481" s="8"/>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2">
      <c r="A482" s="10"/>
      <c r="B482" s="8"/>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2">
      <c r="A483" s="10"/>
      <c r="B483" s="8"/>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2">
      <c r="A484" s="10"/>
      <c r="B484" s="8"/>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2">
      <c r="A485" s="10"/>
      <c r="B485" s="8"/>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2">
      <c r="A486" s="10"/>
      <c r="B486" s="8"/>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2">
      <c r="A487" s="10"/>
      <c r="B487" s="8"/>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2">
      <c r="A488" s="10"/>
      <c r="B488" s="8"/>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2">
      <c r="A489" s="10"/>
      <c r="B489" s="8"/>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2">
      <c r="A490" s="10"/>
      <c r="B490" s="8"/>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2">
      <c r="A491" s="10"/>
      <c r="B491" s="8"/>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2">
      <c r="A492" s="10"/>
      <c r="B492" s="8"/>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2">
      <c r="A493" s="10"/>
      <c r="B493" s="8"/>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2">
      <c r="A494" s="10"/>
      <c r="B494" s="8"/>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2">
      <c r="A495" s="10"/>
      <c r="B495" s="8"/>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2">
      <c r="A496" s="10"/>
      <c r="B496" s="8"/>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2">
      <c r="A497" s="10"/>
      <c r="B497" s="8"/>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2">
      <c r="A498" s="10"/>
      <c r="B498" s="8"/>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2">
      <c r="A499" s="10"/>
      <c r="B499" s="8"/>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2">
      <c r="A500" s="10"/>
      <c r="B500" s="8"/>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2">
      <c r="A501" s="10"/>
      <c r="B501" s="8"/>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2">
      <c r="A502" s="10"/>
      <c r="B502" s="8"/>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2">
      <c r="A503" s="10"/>
      <c r="B503" s="8"/>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2">
      <c r="A504" s="10"/>
      <c r="B504" s="8"/>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2">
      <c r="A505" s="10"/>
      <c r="B505" s="8"/>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2">
      <c r="A506" s="10"/>
      <c r="B506" s="8"/>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2">
      <c r="A507" s="10"/>
      <c r="B507" s="8"/>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2">
      <c r="A508" s="10"/>
      <c r="B508" s="8"/>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2">
      <c r="A509" s="10"/>
      <c r="B509" s="8"/>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2">
      <c r="A510" s="10"/>
      <c r="B510" s="8"/>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2">
      <c r="A511" s="10"/>
      <c r="B511" s="8"/>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2">
      <c r="A512" s="10"/>
      <c r="B512" s="8"/>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2">
      <c r="A513" s="10"/>
      <c r="B513" s="8"/>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2">
      <c r="A514" s="10"/>
      <c r="B514" s="8"/>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2">
      <c r="A515" s="10"/>
      <c r="B515" s="8"/>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2">
      <c r="A516" s="10"/>
      <c r="B516" s="8"/>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2">
      <c r="A517" s="10"/>
      <c r="B517" s="8"/>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2">
      <c r="A518" s="10"/>
      <c r="B518" s="8"/>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2">
      <c r="A519" s="10"/>
      <c r="B519" s="8"/>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2">
      <c r="A520" s="10"/>
      <c r="B520" s="8"/>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2">
      <c r="A521" s="10"/>
      <c r="B521" s="8"/>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2">
      <c r="A522" s="10"/>
      <c r="B522" s="8"/>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2">
      <c r="A523" s="10"/>
      <c r="B523" s="8"/>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2">
      <c r="A524" s="10"/>
      <c r="B524" s="8"/>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2">
      <c r="A525" s="10"/>
      <c r="B525" s="8"/>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2">
      <c r="A526" s="10"/>
      <c r="B526" s="8"/>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2">
      <c r="A527" s="10"/>
      <c r="B527" s="8"/>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2">
      <c r="A528" s="10"/>
      <c r="B528" s="8"/>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2">
      <c r="A529" s="10"/>
      <c r="B529" s="8"/>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2">
      <c r="A530" s="10"/>
      <c r="B530" s="8"/>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2">
      <c r="A531" s="10"/>
      <c r="B531" s="8"/>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2">
      <c r="A532" s="10"/>
      <c r="B532" s="8"/>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2">
      <c r="A533" s="10"/>
      <c r="B533" s="8"/>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2">
      <c r="A534" s="10"/>
      <c r="B534" s="8"/>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2">
      <c r="A535" s="10"/>
      <c r="B535" s="8"/>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2">
      <c r="A536" s="10"/>
      <c r="B536" s="8"/>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2">
      <c r="A537" s="10"/>
      <c r="B537" s="8"/>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2">
      <c r="A538" s="10"/>
      <c r="B538" s="8"/>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2">
      <c r="A539" s="10"/>
      <c r="B539" s="8"/>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2">
      <c r="A540" s="10"/>
      <c r="B540" s="8"/>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2">
      <c r="A541" s="10"/>
      <c r="B541" s="8"/>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2">
      <c r="A542" s="10"/>
      <c r="B542" s="8"/>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2">
      <c r="A543" s="10"/>
      <c r="B543" s="8"/>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2">
      <c r="A544" s="10"/>
      <c r="B544" s="8"/>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2">
      <c r="A545" s="10"/>
      <c r="B545" s="8"/>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2">
      <c r="A546" s="10"/>
      <c r="B546" s="8"/>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2">
      <c r="A547" s="10"/>
      <c r="B547" s="8"/>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2">
      <c r="A548" s="10"/>
      <c r="B548" s="8"/>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2">
      <c r="A549" s="10"/>
      <c r="B549" s="8"/>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2">
      <c r="A550" s="10"/>
      <c r="B550" s="8"/>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2">
      <c r="A551" s="10"/>
      <c r="B551" s="8"/>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2">
      <c r="A552" s="10"/>
      <c r="B552" s="8"/>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2">
      <c r="A553" s="10"/>
      <c r="B553" s="8"/>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2">
      <c r="A554" s="10"/>
      <c r="B554" s="8"/>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2">
      <c r="A555" s="10"/>
      <c r="B555" s="8"/>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2">
      <c r="A556" s="10"/>
      <c r="B556" s="8"/>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2">
      <c r="A557" s="10"/>
      <c r="B557" s="8"/>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2">
      <c r="A558" s="10"/>
      <c r="B558" s="8"/>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2">
      <c r="A559" s="10"/>
      <c r="B559" s="8"/>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2">
      <c r="A560" s="10"/>
      <c r="B560" s="8"/>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2">
      <c r="A561" s="10"/>
      <c r="B561" s="8"/>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2">
      <c r="A562" s="10"/>
      <c r="B562" s="8"/>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2">
      <c r="A563" s="10"/>
      <c r="B563" s="8"/>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2">
      <c r="A564" s="10"/>
      <c r="B564" s="8"/>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2">
      <c r="A565" s="10"/>
      <c r="B565" s="8"/>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2">
      <c r="A566" s="10"/>
      <c r="B566" s="8"/>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2">
      <c r="A567" s="10"/>
      <c r="B567" s="8"/>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2">
      <c r="A568" s="10"/>
      <c r="B568" s="8"/>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2">
      <c r="A569" s="10"/>
      <c r="B569" s="8"/>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2">
      <c r="A570" s="10"/>
      <c r="B570" s="8"/>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2">
      <c r="A571" s="10"/>
      <c r="B571" s="8"/>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2">
      <c r="A572" s="10"/>
      <c r="B572" s="8"/>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2">
      <c r="A573" s="10"/>
      <c r="B573" s="8"/>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2">
      <c r="A574" s="10"/>
      <c r="B574" s="8"/>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2">
      <c r="A575" s="10"/>
      <c r="B575" s="8"/>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2">
      <c r="A576" s="10"/>
      <c r="B576" s="8"/>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2">
      <c r="A577" s="10"/>
      <c r="B577" s="8"/>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2">
      <c r="A578" s="10"/>
      <c r="B578" s="8"/>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2">
      <c r="A579" s="10"/>
      <c r="B579" s="8"/>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2">
      <c r="A580" s="10"/>
      <c r="B580" s="8"/>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2">
      <c r="A581" s="10"/>
      <c r="B581" s="8"/>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2">
      <c r="A582" s="10"/>
      <c r="B582" s="8"/>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2">
      <c r="A583" s="10"/>
      <c r="B583" s="8"/>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2">
      <c r="A584" s="10"/>
      <c r="B584" s="8"/>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2">
      <c r="A585" s="10"/>
      <c r="B585" s="8"/>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2">
      <c r="A586" s="10"/>
      <c r="B586" s="8"/>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2">
      <c r="A587" s="10"/>
      <c r="B587" s="8"/>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2">
      <c r="A588" s="10"/>
      <c r="B588" s="8"/>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2">
      <c r="A589" s="10"/>
      <c r="B589" s="8"/>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2">
      <c r="A590" s="10"/>
      <c r="B590" s="8"/>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2">
      <c r="A591" s="10"/>
      <c r="B591" s="8"/>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2">
      <c r="A592" s="10"/>
      <c r="B592" s="8"/>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2">
      <c r="A593" s="10"/>
      <c r="B593" s="8"/>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2">
      <c r="A594" s="10"/>
      <c r="B594" s="8"/>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2">
      <c r="A595" s="10"/>
      <c r="B595" s="8"/>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2">
      <c r="A596" s="10"/>
      <c r="B596" s="8"/>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2">
      <c r="A597" s="10"/>
      <c r="B597" s="8"/>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2">
      <c r="A598" s="10"/>
      <c r="B598" s="8"/>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2">
      <c r="A599" s="10"/>
      <c r="B599" s="8"/>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2">
      <c r="A600" s="10"/>
      <c r="B600" s="8"/>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2">
      <c r="A601" s="10"/>
      <c r="B601" s="8"/>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2">
      <c r="A602" s="10"/>
      <c r="B602" s="8"/>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2">
      <c r="A603" s="10"/>
      <c r="B603" s="8"/>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2">
      <c r="A604" s="10"/>
      <c r="B604" s="8"/>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2">
      <c r="A605" s="10"/>
      <c r="B605" s="8"/>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2">
      <c r="A606" s="10"/>
      <c r="B606" s="8"/>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2">
      <c r="A607" s="10"/>
      <c r="B607" s="8"/>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2">
      <c r="A608" s="10"/>
      <c r="B608" s="8"/>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2">
      <c r="A609" s="10"/>
      <c r="B609" s="8"/>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2">
      <c r="A610" s="10"/>
      <c r="B610" s="8"/>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2">
      <c r="A611" s="10"/>
      <c r="B611" s="8"/>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2">
      <c r="A612" s="10"/>
      <c r="B612" s="8"/>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2">
      <c r="A613" s="10"/>
      <c r="B613" s="8"/>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2">
      <c r="A614" s="10"/>
      <c r="B614" s="8"/>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2">
      <c r="A615" s="10"/>
      <c r="B615" s="8"/>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2">
      <c r="A616" s="10"/>
      <c r="B616" s="8"/>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2">
      <c r="A617" s="10"/>
      <c r="B617" s="8"/>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2">
      <c r="A618" s="10"/>
      <c r="B618" s="8"/>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2">
      <c r="A619" s="10"/>
      <c r="B619" s="8"/>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2">
      <c r="A620" s="10"/>
      <c r="B620" s="8"/>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2">
      <c r="A621" s="10"/>
      <c r="B621" s="8"/>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2">
      <c r="A622" s="10"/>
      <c r="B622" s="8"/>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2">
      <c r="A623" s="10"/>
      <c r="B623" s="8"/>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2">
      <c r="A624" s="10"/>
      <c r="B624" s="8"/>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2">
      <c r="A625" s="10"/>
      <c r="B625" s="8"/>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2">
      <c r="A626" s="10"/>
      <c r="B626" s="8"/>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2">
      <c r="A627" s="10"/>
      <c r="B627" s="8"/>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2">
      <c r="A628" s="10"/>
      <c r="B628" s="8"/>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2">
      <c r="A629" s="10"/>
      <c r="B629" s="8"/>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2">
      <c r="A630" s="10"/>
      <c r="B630" s="8"/>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2">
      <c r="A631" s="10"/>
      <c r="B631" s="8"/>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2">
      <c r="A632" s="10"/>
      <c r="B632" s="8"/>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2">
      <c r="A633" s="10"/>
      <c r="B633" s="8"/>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2">
      <c r="A634" s="10"/>
      <c r="B634" s="8"/>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2">
      <c r="A635" s="10"/>
      <c r="B635" s="8"/>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2">
      <c r="A636" s="10"/>
      <c r="B636" s="8"/>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2">
      <c r="A637" s="10"/>
      <c r="B637" s="8"/>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2">
      <c r="A638" s="10"/>
      <c r="B638" s="8"/>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2">
      <c r="A639" s="10"/>
      <c r="B639" s="8"/>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2">
      <c r="A640" s="10"/>
      <c r="B640" s="8"/>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2">
      <c r="A641" s="10"/>
      <c r="B641" s="8"/>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2">
      <c r="A642" s="10"/>
      <c r="B642" s="8"/>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2">
      <c r="A643" s="10"/>
      <c r="B643" s="8"/>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2">
      <c r="A644" s="10"/>
      <c r="B644" s="8"/>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2">
      <c r="A645" s="10"/>
      <c r="B645" s="8"/>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2">
      <c r="A646" s="10"/>
      <c r="B646" s="8"/>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2">
      <c r="A647" s="10"/>
      <c r="B647" s="8"/>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2">
      <c r="A648" s="10"/>
      <c r="B648" s="8"/>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2">
      <c r="A649" s="10"/>
      <c r="B649" s="8"/>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2">
      <c r="A650" s="10"/>
      <c r="B650" s="8"/>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2">
      <c r="A651" s="10"/>
      <c r="B651" s="8"/>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2">
      <c r="A652" s="10"/>
      <c r="B652" s="8"/>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2">
      <c r="A653" s="10"/>
      <c r="B653" s="8"/>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2">
      <c r="A654" s="10"/>
      <c r="B654" s="8"/>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2">
      <c r="A655" s="10"/>
      <c r="B655" s="8"/>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2">
      <c r="A656" s="10"/>
      <c r="B656" s="8"/>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2">
      <c r="A657" s="10"/>
      <c r="B657" s="8"/>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2">
      <c r="A658" s="10"/>
      <c r="B658" s="8"/>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2">
      <c r="A659" s="10"/>
      <c r="B659" s="8"/>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2">
      <c r="A660" s="10"/>
      <c r="B660" s="8"/>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2">
      <c r="A661" s="10"/>
      <c r="B661" s="8"/>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2">
      <c r="A662" s="10"/>
      <c r="B662" s="8"/>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2">
      <c r="A663" s="10"/>
      <c r="B663" s="8"/>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2">
      <c r="A664" s="10"/>
      <c r="B664" s="8"/>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2">
      <c r="A665" s="10"/>
      <c r="B665" s="8"/>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2">
      <c r="A666" s="10"/>
      <c r="B666" s="8"/>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2">
      <c r="A667" s="10"/>
      <c r="B667" s="8"/>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2">
      <c r="A668" s="10"/>
      <c r="B668" s="8"/>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2">
      <c r="A669" s="10"/>
      <c r="B669" s="8"/>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2">
      <c r="A670" s="10"/>
      <c r="B670" s="8"/>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2">
      <c r="A671" s="10"/>
      <c r="B671" s="8"/>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2">
      <c r="A672" s="10"/>
      <c r="B672" s="8"/>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2">
      <c r="A673" s="10"/>
      <c r="B673" s="8"/>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2">
      <c r="A674" s="10"/>
      <c r="B674" s="8"/>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2">
      <c r="A675" s="10"/>
      <c r="B675" s="8"/>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2">
      <c r="A676" s="10"/>
      <c r="B676" s="8"/>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2">
      <c r="A677" s="10"/>
      <c r="B677" s="8"/>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2">
      <c r="A678" s="10"/>
      <c r="B678" s="8"/>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2">
      <c r="A679" s="10"/>
      <c r="B679" s="8"/>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2">
      <c r="A680" s="10"/>
      <c r="B680" s="8"/>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2">
      <c r="A681" s="10"/>
      <c r="B681" s="8"/>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2">
      <c r="A682" s="10"/>
      <c r="B682" s="8"/>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2">
      <c r="A683" s="10"/>
      <c r="B683" s="8"/>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2">
      <c r="A684" s="10"/>
      <c r="B684" s="8"/>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2">
      <c r="A685" s="10"/>
      <c r="B685" s="8"/>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2">
      <c r="A686" s="10"/>
      <c r="B686" s="8"/>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2">
      <c r="A687" s="10"/>
      <c r="B687" s="8"/>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2">
      <c r="A688" s="10"/>
      <c r="B688" s="8"/>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2">
      <c r="A689" s="10"/>
      <c r="B689" s="8"/>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2">
      <c r="A690" s="10"/>
      <c r="B690" s="8"/>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2">
      <c r="A691" s="10"/>
      <c r="B691" s="8"/>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2">
      <c r="A692" s="10"/>
      <c r="B692" s="8"/>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2">
      <c r="A693" s="10"/>
      <c r="B693" s="8"/>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2">
      <c r="A694" s="10"/>
      <c r="B694" s="8"/>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2">
      <c r="A695" s="10"/>
      <c r="B695" s="8"/>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2">
      <c r="A696" s="10"/>
      <c r="B696" s="8"/>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2">
      <c r="A697" s="10"/>
      <c r="B697" s="8"/>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2">
      <c r="A698" s="10"/>
      <c r="B698" s="8"/>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2">
      <c r="A699" s="10"/>
      <c r="B699" s="8"/>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2">
      <c r="A700" s="10"/>
      <c r="B700" s="8"/>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2">
      <c r="A701" s="10"/>
      <c r="B701" s="8"/>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2">
      <c r="A702" s="10"/>
      <c r="B702" s="8"/>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2">
      <c r="A703" s="10"/>
      <c r="B703" s="8"/>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2">
      <c r="A704" s="10"/>
      <c r="B704" s="8"/>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2">
      <c r="A705" s="10"/>
      <c r="B705" s="8"/>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2">
      <c r="A706" s="10"/>
      <c r="B706" s="8"/>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2">
      <c r="A707" s="10"/>
      <c r="B707" s="8"/>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2">
      <c r="A708" s="10"/>
      <c r="B708" s="8"/>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2">
      <c r="A709" s="10"/>
      <c r="B709" s="8"/>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2">
      <c r="A710" s="10"/>
      <c r="B710" s="8"/>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2">
      <c r="A711" s="10"/>
      <c r="B711" s="8"/>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2">
      <c r="A712" s="10"/>
      <c r="B712" s="8"/>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2">
      <c r="A713" s="10"/>
      <c r="B713" s="8"/>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2">
      <c r="A714" s="10"/>
      <c r="B714" s="8"/>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2">
      <c r="A715" s="10"/>
      <c r="B715" s="8"/>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2">
      <c r="A716" s="10"/>
      <c r="B716" s="8"/>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2">
      <c r="A717" s="10"/>
      <c r="B717" s="8"/>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2">
      <c r="A718" s="10"/>
      <c r="B718" s="8"/>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2">
      <c r="A719" s="10"/>
      <c r="B719" s="8"/>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2">
      <c r="A720" s="10"/>
      <c r="B720" s="8"/>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2">
      <c r="A721" s="10"/>
      <c r="B721" s="8"/>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2">
      <c r="A722" s="10"/>
      <c r="B722" s="8"/>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2">
      <c r="A723" s="10"/>
      <c r="B723" s="8"/>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2">
      <c r="A724" s="10"/>
      <c r="B724" s="8"/>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2">
      <c r="A725" s="10"/>
      <c r="B725" s="8"/>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2">
      <c r="A726" s="10"/>
      <c r="B726" s="8"/>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2">
      <c r="A727" s="10"/>
      <c r="B727" s="8"/>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2">
      <c r="A728" s="10"/>
      <c r="B728" s="8"/>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2">
      <c r="A729" s="10"/>
      <c r="B729" s="8"/>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2">
      <c r="A730" s="10"/>
      <c r="B730" s="8"/>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2">
      <c r="A731" s="10"/>
      <c r="B731" s="8"/>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2">
      <c r="A732" s="10"/>
      <c r="B732" s="8"/>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2">
      <c r="A733" s="10"/>
      <c r="B733" s="8"/>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2">
      <c r="A734" s="10"/>
      <c r="B734" s="8"/>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2">
      <c r="A735" s="10"/>
      <c r="B735" s="8"/>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2">
      <c r="A736" s="10"/>
      <c r="B736" s="8"/>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2">
      <c r="A737" s="10"/>
      <c r="B737" s="8"/>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2">
      <c r="A738" s="10"/>
      <c r="B738" s="8"/>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2">
      <c r="A739" s="10"/>
      <c r="B739" s="8"/>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2">
      <c r="A740" s="10"/>
      <c r="B740" s="8"/>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2">
      <c r="A741" s="10"/>
      <c r="B741" s="8"/>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2">
      <c r="A742" s="10"/>
      <c r="B742" s="8"/>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2">
      <c r="A743" s="10"/>
      <c r="B743" s="8"/>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2">
      <c r="A744" s="10"/>
      <c r="B744" s="8"/>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2">
      <c r="A745" s="10"/>
      <c r="B745" s="8"/>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2">
      <c r="A746" s="10"/>
      <c r="B746" s="8"/>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2">
      <c r="A747" s="10"/>
      <c r="B747" s="8"/>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2">
      <c r="A748" s="10"/>
      <c r="B748" s="8"/>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2">
      <c r="A749" s="10"/>
      <c r="B749" s="8"/>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2">
      <c r="A750" s="10"/>
      <c r="B750" s="8"/>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2">
      <c r="A751" s="10"/>
      <c r="B751" s="8"/>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2">
      <c r="A752" s="10"/>
      <c r="B752" s="8"/>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2">
      <c r="A753" s="10"/>
      <c r="B753" s="8"/>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2">
      <c r="A754" s="10"/>
      <c r="B754" s="8"/>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2">
      <c r="A755" s="10"/>
      <c r="B755" s="8"/>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2">
      <c r="A756" s="10"/>
      <c r="B756" s="8"/>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2">
      <c r="A757" s="10"/>
      <c r="B757" s="8"/>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2">
      <c r="A758" s="10"/>
      <c r="B758" s="8"/>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2">
      <c r="A759" s="10"/>
      <c r="B759" s="8"/>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2">
      <c r="A760" s="10"/>
      <c r="B760" s="8"/>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2">
      <c r="A761" s="10"/>
      <c r="B761" s="8"/>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2">
      <c r="A762" s="10"/>
      <c r="B762" s="8"/>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2">
      <c r="A763" s="10"/>
      <c r="B763" s="8"/>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2">
      <c r="A764" s="10"/>
      <c r="B764" s="8"/>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2">
      <c r="A765" s="10"/>
      <c r="B765" s="8"/>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2">
      <c r="A766" s="10"/>
      <c r="B766" s="8"/>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2">
      <c r="A767" s="10"/>
      <c r="B767" s="8"/>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2">
      <c r="A768" s="10"/>
      <c r="B768" s="8"/>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2">
      <c r="A769" s="10"/>
      <c r="B769" s="8"/>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2">
      <c r="A770" s="10"/>
      <c r="B770" s="8"/>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2">
      <c r="A771" s="10"/>
      <c r="B771" s="8"/>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2">
      <c r="A772" s="10"/>
      <c r="B772" s="8"/>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2">
      <c r="A773" s="10"/>
      <c r="B773" s="8"/>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2">
      <c r="A774" s="10"/>
      <c r="B774" s="8"/>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2">
      <c r="A775" s="10"/>
      <c r="B775" s="8"/>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2">
      <c r="A776" s="10"/>
      <c r="B776" s="8"/>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2">
      <c r="A777" s="10"/>
      <c r="B777" s="8"/>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2">
      <c r="A778" s="10"/>
      <c r="B778" s="8"/>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2">
      <c r="A779" s="10"/>
      <c r="B779" s="8"/>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2">
      <c r="A780" s="10"/>
      <c r="B780" s="8"/>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2">
      <c r="A781" s="10"/>
      <c r="B781" s="8"/>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2">
      <c r="A782" s="10"/>
      <c r="B782" s="8"/>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2">
      <c r="A783" s="10"/>
      <c r="B783" s="8"/>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2">
      <c r="A784" s="10"/>
      <c r="B784" s="8"/>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2">
      <c r="A785" s="10"/>
      <c r="B785" s="8"/>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2">
      <c r="A786" s="10"/>
      <c r="B786" s="8"/>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2">
      <c r="A787" s="10"/>
      <c r="B787" s="8"/>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2">
      <c r="A788" s="10"/>
      <c r="B788" s="8"/>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2">
      <c r="A789" s="10"/>
      <c r="B789" s="8"/>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2">
      <c r="A790" s="10"/>
      <c r="B790" s="8"/>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2">
      <c r="A791" s="10"/>
      <c r="B791" s="8"/>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2">
      <c r="A792" s="10"/>
      <c r="B792" s="8"/>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2">
      <c r="A793" s="10"/>
      <c r="B793" s="8"/>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2">
      <c r="A794" s="10"/>
      <c r="B794" s="8"/>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2">
      <c r="A795" s="10"/>
      <c r="B795" s="8"/>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2">
      <c r="A796" s="10"/>
      <c r="B796" s="8"/>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2">
      <c r="A797" s="10"/>
      <c r="B797" s="8"/>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2">
      <c r="A798" s="10"/>
      <c r="B798" s="8"/>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2">
      <c r="A799" s="10"/>
      <c r="B799" s="8"/>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2">
      <c r="A800" s="10"/>
      <c r="B800" s="8"/>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2">
      <c r="A801" s="10"/>
      <c r="B801" s="8"/>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2">
      <c r="A802" s="10"/>
      <c r="B802" s="8"/>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2">
      <c r="A803" s="10"/>
      <c r="B803" s="8"/>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2">
      <c r="A804" s="10"/>
      <c r="B804" s="8"/>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2">
      <c r="A805" s="10"/>
      <c r="B805" s="8"/>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2">
      <c r="A806" s="10"/>
      <c r="B806" s="8"/>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2">
      <c r="A807" s="10"/>
      <c r="B807" s="8"/>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2">
      <c r="A808" s="10"/>
      <c r="B808" s="8"/>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2">
      <c r="A809" s="10"/>
      <c r="B809" s="8"/>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2">
      <c r="A810" s="10"/>
      <c r="B810" s="8"/>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2">
      <c r="A811" s="10"/>
      <c r="B811" s="8"/>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2">
      <c r="A812" s="10"/>
      <c r="B812" s="8"/>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2">
      <c r="A813" s="10"/>
      <c r="B813" s="8"/>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2">
      <c r="A814" s="10"/>
      <c r="B814" s="8"/>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2">
      <c r="A815" s="10"/>
      <c r="B815" s="8"/>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2">
      <c r="A816" s="10"/>
      <c r="B816" s="8"/>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2">
      <c r="A817" s="10"/>
      <c r="B817" s="8"/>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2">
      <c r="A818" s="10"/>
      <c r="B818" s="8"/>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2">
      <c r="A819" s="10"/>
      <c r="B819" s="8"/>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2">
      <c r="A820" s="10"/>
      <c r="B820" s="8"/>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2">
      <c r="A821" s="10"/>
      <c r="B821" s="8"/>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2">
      <c r="A822" s="10"/>
      <c r="B822" s="8"/>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2">
      <c r="A823" s="10"/>
      <c r="B823" s="8"/>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2">
      <c r="A824" s="10"/>
      <c r="B824" s="8"/>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2">
      <c r="A825" s="10"/>
      <c r="B825" s="8"/>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2">
      <c r="A826" s="10"/>
      <c r="B826" s="8"/>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2">
      <c r="A827" s="10"/>
      <c r="B827" s="8"/>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2">
      <c r="A828" s="10"/>
      <c r="B828" s="8"/>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2">
      <c r="A829" s="10"/>
      <c r="B829" s="8"/>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2">
      <c r="A830" s="10"/>
      <c r="B830" s="8"/>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2">
      <c r="A831" s="10"/>
      <c r="B831" s="8"/>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2">
      <c r="A832" s="10"/>
      <c r="B832" s="8"/>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2">
      <c r="A833" s="10"/>
      <c r="B833" s="8"/>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2">
      <c r="A834" s="10"/>
      <c r="B834" s="8"/>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2">
      <c r="A835" s="10"/>
      <c r="B835" s="8"/>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2">
      <c r="A836" s="10"/>
      <c r="B836" s="8"/>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2">
      <c r="A837" s="10"/>
      <c r="B837" s="8"/>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2">
      <c r="A838" s="10"/>
      <c r="B838" s="8"/>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2">
      <c r="A839" s="10"/>
      <c r="B839" s="8"/>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2">
      <c r="A840" s="10"/>
      <c r="B840" s="8"/>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2">
      <c r="A841" s="10"/>
      <c r="B841" s="8"/>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2">
      <c r="A842" s="10"/>
      <c r="B842" s="8"/>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2">
      <c r="A843" s="10"/>
      <c r="B843" s="8"/>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2">
      <c r="A844" s="10"/>
      <c r="B844" s="8"/>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2">
      <c r="A845" s="10"/>
      <c r="B845" s="8"/>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2">
      <c r="A846" s="10"/>
      <c r="B846" s="8"/>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2">
      <c r="A847" s="10"/>
      <c r="B847" s="8"/>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2">
      <c r="A848" s="10"/>
      <c r="B848" s="8"/>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2">
      <c r="A849" s="10"/>
      <c r="B849" s="8"/>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2">
      <c r="A850" s="10"/>
      <c r="B850" s="8"/>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2">
      <c r="A851" s="10"/>
      <c r="B851" s="8"/>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2">
      <c r="A852" s="10"/>
      <c r="B852" s="8"/>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2">
      <c r="A853" s="10"/>
      <c r="B853" s="8"/>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2">
      <c r="A854" s="10"/>
      <c r="B854" s="8"/>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2">
      <c r="A855" s="10"/>
      <c r="B855" s="8"/>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2">
      <c r="A856" s="10"/>
      <c r="B856" s="8"/>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2">
      <c r="A857" s="10"/>
      <c r="B857" s="8"/>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2">
      <c r="A858" s="10"/>
      <c r="B858" s="8"/>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2">
      <c r="A859" s="10"/>
      <c r="B859" s="8"/>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2">
      <c r="A860" s="10"/>
      <c r="B860" s="8"/>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2">
      <c r="A861" s="10"/>
      <c r="B861" s="8"/>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2">
      <c r="A862" s="10"/>
      <c r="B862" s="8"/>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2">
      <c r="A863" s="10"/>
      <c r="B863" s="8"/>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2">
      <c r="A864" s="10"/>
      <c r="B864" s="8"/>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2">
      <c r="A865" s="10"/>
      <c r="B865" s="8"/>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2">
      <c r="A866" s="10"/>
      <c r="B866" s="8"/>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2">
      <c r="A867" s="10"/>
      <c r="B867" s="8"/>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2">
      <c r="A868" s="10"/>
      <c r="B868" s="8"/>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2">
      <c r="A869" s="10"/>
      <c r="B869" s="8"/>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2">
      <c r="A870" s="10"/>
      <c r="B870" s="8"/>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2">
      <c r="A871" s="10"/>
      <c r="B871" s="8"/>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2">
      <c r="A872" s="10"/>
      <c r="B872" s="8"/>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2">
      <c r="A873" s="10"/>
      <c r="B873" s="8"/>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2">
      <c r="A874" s="10"/>
      <c r="B874" s="8"/>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2">
      <c r="A875" s="10"/>
      <c r="B875" s="8"/>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2">
      <c r="A876" s="10"/>
      <c r="B876" s="8"/>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2">
      <c r="A877" s="10"/>
      <c r="B877" s="8"/>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2">
      <c r="A878" s="10"/>
      <c r="B878" s="8"/>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2">
      <c r="A879" s="10"/>
      <c r="B879" s="8"/>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2">
      <c r="A880" s="10"/>
      <c r="B880" s="8"/>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2">
      <c r="A881" s="10"/>
      <c r="B881" s="8"/>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2">
      <c r="A882" s="10"/>
      <c r="B882" s="8"/>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2">
      <c r="A883" s="10"/>
      <c r="B883" s="8"/>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2">
      <c r="A884" s="10"/>
      <c r="B884" s="8"/>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2">
      <c r="A885" s="10"/>
      <c r="B885" s="8"/>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2">
      <c r="A886" s="10"/>
      <c r="B886" s="8"/>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2">
      <c r="A887" s="10"/>
      <c r="B887" s="8"/>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2">
      <c r="A888" s="10"/>
      <c r="B888" s="8"/>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2">
      <c r="A889" s="10"/>
      <c r="B889" s="8"/>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2">
      <c r="A890" s="10"/>
      <c r="B890" s="8"/>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2">
      <c r="A891" s="10"/>
      <c r="B891" s="8"/>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2">
      <c r="A892" s="10"/>
      <c r="B892" s="8"/>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2">
      <c r="A893" s="10"/>
      <c r="B893" s="8"/>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2">
      <c r="A894" s="10"/>
      <c r="B894" s="8"/>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2">
      <c r="A895" s="10"/>
      <c r="B895" s="8"/>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2">
      <c r="A896" s="10"/>
      <c r="B896" s="8"/>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2">
      <c r="A897" s="10"/>
      <c r="B897" s="8"/>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2">
      <c r="A898" s="10"/>
      <c r="B898" s="8"/>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2">
      <c r="A899" s="10"/>
      <c r="B899" s="8"/>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2">
      <c r="A900" s="10"/>
      <c r="B900" s="8"/>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2">
      <c r="A901" s="10"/>
      <c r="B901" s="8"/>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2">
      <c r="A902" s="10"/>
      <c r="B902" s="8"/>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2">
      <c r="A903" s="10"/>
      <c r="B903" s="8"/>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2">
      <c r="A904" s="10"/>
      <c r="B904" s="8"/>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2">
      <c r="A905" s="10"/>
      <c r="B905" s="8"/>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2">
      <c r="A906" s="10"/>
      <c r="B906" s="8"/>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2">
      <c r="A907" s="10"/>
      <c r="B907" s="8"/>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2">
      <c r="A908" s="10"/>
      <c r="B908" s="8"/>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2">
      <c r="A909" s="10"/>
      <c r="B909" s="8"/>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2">
      <c r="A910" s="10"/>
      <c r="B910" s="8"/>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2">
      <c r="A911" s="10"/>
      <c r="B911" s="8"/>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2">
      <c r="A912" s="10"/>
      <c r="B912" s="8"/>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2">
      <c r="A913" s="10"/>
      <c r="B913" s="8"/>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2">
      <c r="A914" s="10"/>
      <c r="B914" s="8"/>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2">
      <c r="A915" s="10"/>
      <c r="B915" s="8"/>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2">
      <c r="A916" s="10"/>
      <c r="B916" s="8"/>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2">
      <c r="A917" s="10"/>
      <c r="B917" s="8"/>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2">
      <c r="A918" s="10"/>
      <c r="B918" s="8"/>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2">
      <c r="A919" s="10"/>
      <c r="B919" s="8"/>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2">
      <c r="A920" s="10"/>
      <c r="B920" s="8"/>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2">
      <c r="A921" s="10"/>
      <c r="B921" s="8"/>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2">
      <c r="A922" s="10"/>
      <c r="B922" s="8"/>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2">
      <c r="A923" s="10"/>
      <c r="B923" s="8"/>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2">
      <c r="A924" s="10"/>
      <c r="B924" s="8"/>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2">
      <c r="A925" s="10"/>
      <c r="B925" s="8"/>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2">
      <c r="A926" s="10"/>
      <c r="B926" s="8"/>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2">
      <c r="A927" s="10"/>
      <c r="B927" s="8"/>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2">
      <c r="A928" s="10"/>
      <c r="B928" s="8"/>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2">
      <c r="A929" s="10"/>
      <c r="B929" s="8"/>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2">
      <c r="A930" s="10"/>
      <c r="B930" s="8"/>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2">
      <c r="A931" s="10"/>
      <c r="B931" s="8"/>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2">
      <c r="A932" s="10"/>
      <c r="B932" s="8"/>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2">
      <c r="A933" s="10"/>
      <c r="B933" s="8"/>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2">
      <c r="A934" s="10"/>
      <c r="B934" s="8"/>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2">
      <c r="A935" s="10"/>
      <c r="B935" s="8"/>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2">
      <c r="A936" s="10"/>
      <c r="B936" s="8"/>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2">
      <c r="A937" s="10"/>
      <c r="B937" s="8"/>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2">
      <c r="A938" s="10"/>
      <c r="B938" s="8"/>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2">
      <c r="A939" s="10"/>
      <c r="B939" s="8"/>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2">
      <c r="A940" s="10"/>
      <c r="B940" s="8"/>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2">
      <c r="A941" s="10"/>
      <c r="B941" s="8"/>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2">
      <c r="A942" s="10"/>
      <c r="B942" s="8"/>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2">
      <c r="A943" s="10"/>
      <c r="B943" s="8"/>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2">
      <c r="A944" s="10"/>
      <c r="B944" s="8"/>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2">
      <c r="A945" s="10"/>
      <c r="B945" s="8"/>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2">
      <c r="A946" s="10"/>
      <c r="B946" s="8"/>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2">
      <c r="A947" s="10"/>
      <c r="B947" s="8"/>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2">
      <c r="A948" s="10"/>
      <c r="B948" s="8"/>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2">
      <c r="A949" s="10"/>
      <c r="B949" s="8"/>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2">
      <c r="A950" s="10"/>
      <c r="B950" s="8"/>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2">
      <c r="A951" s="10"/>
      <c r="B951" s="8"/>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2">
      <c r="A952" s="10"/>
      <c r="B952" s="8"/>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2">
      <c r="A953" s="10"/>
      <c r="B953" s="8"/>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2">
      <c r="A954" s="10"/>
      <c r="B954" s="8"/>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2">
      <c r="A955" s="10"/>
      <c r="B955" s="8"/>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2">
      <c r="A956" s="10"/>
      <c r="B956" s="8"/>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2">
      <c r="A957" s="10"/>
      <c r="B957" s="8"/>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2">
      <c r="A958" s="10"/>
      <c r="B958" s="8"/>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2">
      <c r="A959" s="10"/>
      <c r="B959" s="8"/>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2">
      <c r="A960" s="10"/>
      <c r="B960" s="8"/>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2">
      <c r="A961" s="10"/>
      <c r="B961" s="8"/>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2">
      <c r="A962" s="10"/>
      <c r="B962" s="8"/>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2">
      <c r="A963" s="10"/>
      <c r="B963" s="8"/>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2">
      <c r="A964" s="10"/>
      <c r="B964" s="8"/>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2">
      <c r="A965" s="10"/>
      <c r="B965" s="8"/>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2">
      <c r="A966" s="10"/>
      <c r="B966" s="8"/>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2">
      <c r="A967" s="10"/>
      <c r="B967" s="8"/>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2">
      <c r="A968" s="10"/>
      <c r="B968" s="8"/>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2">
      <c r="A969" s="10"/>
      <c r="B969" s="8"/>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2">
      <c r="A970" s="10"/>
      <c r="B970" s="8"/>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2">
      <c r="A971" s="10"/>
      <c r="B971" s="8"/>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2">
      <c r="A972" s="10"/>
      <c r="B972" s="8"/>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2">
      <c r="A973" s="10"/>
      <c r="B973" s="8"/>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2">
      <c r="A974" s="10"/>
      <c r="B974" s="8"/>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2">
      <c r="A975" s="10"/>
      <c r="B975" s="8"/>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2">
      <c r="A976" s="10"/>
      <c r="B976" s="8"/>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2">
      <c r="A977" s="10"/>
      <c r="B977" s="8"/>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2">
      <c r="A978" s="10"/>
      <c r="B978" s="8"/>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2">
      <c r="A979" s="10"/>
      <c r="B979" s="8"/>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2">
      <c r="A980" s="10"/>
      <c r="B980" s="8"/>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2">
      <c r="A981" s="10"/>
      <c r="B981" s="8"/>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2">
      <c r="A982" s="10"/>
      <c r="B982" s="8"/>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2">
      <c r="A983" s="10"/>
      <c r="B983" s="8"/>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2">
      <c r="A984" s="10"/>
      <c r="B984" s="8"/>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2">
      <c r="A985" s="10"/>
      <c r="B985" s="8"/>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2">
      <c r="A986" s="10"/>
      <c r="B986" s="8"/>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2">
      <c r="A987" s="10"/>
      <c r="B987" s="8"/>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2">
      <c r="A988" s="10"/>
      <c r="B988" s="8"/>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2">
      <c r="A989" s="10"/>
      <c r="B989" s="8"/>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2">
      <c r="A990" s="10"/>
      <c r="B990" s="8"/>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2">
      <c r="A991" s="10"/>
      <c r="B991" s="8"/>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2">
      <c r="A992" s="10"/>
      <c r="B992" s="8"/>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2">
      <c r="A993" s="10"/>
      <c r="B993" s="8"/>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2">
      <c r="A994" s="10"/>
      <c r="B994" s="8"/>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2">
      <c r="A995" s="10"/>
      <c r="B995" s="8"/>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2">
      <c r="A996" s="10"/>
      <c r="B996" s="8"/>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2">
      <c r="A997" s="10"/>
      <c r="B997" s="8"/>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2">
      <c r="A998" s="10"/>
      <c r="B998" s="8"/>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2">
      <c r="A999" s="10"/>
      <c r="B999" s="8"/>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2.75" customHeight="1" x14ac:dyDescent="0.2">
      <c r="A1000" s="10"/>
      <c r="B1000" s="8"/>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75" right="0.75" top="1" bottom="1" header="0" footer="0"/>
  <pageSetup paperSize="9" orientation="landscape"/>
  <headerFooter>
    <oddFooter>&amp;L#000000Essity Internal&amp;R#000000Essity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pageSetUpPr fitToPage="1"/>
  </sheetPr>
  <dimension ref="A1:Z1000"/>
  <sheetViews>
    <sheetView showGridLines="0" topLeftCell="A11" workbookViewId="0">
      <selection activeCell="D22" sqref="D22"/>
    </sheetView>
  </sheetViews>
  <sheetFormatPr defaultColWidth="12.5703125" defaultRowHeight="15" customHeight="1" x14ac:dyDescent="0.2"/>
  <cols>
    <col min="1" max="1" width="53.7109375" customWidth="1"/>
    <col min="2" max="2" width="12.28515625" customWidth="1"/>
    <col min="3" max="3" width="1.85546875" customWidth="1"/>
    <col min="4" max="4" width="11.28515625" customWidth="1"/>
    <col min="5" max="5" width="1.85546875" customWidth="1"/>
    <col min="6" max="6" width="12.140625" customWidth="1"/>
    <col min="7" max="7" width="1.85546875" customWidth="1"/>
    <col min="8" max="8" width="9" customWidth="1"/>
    <col min="9" max="9" width="11.85546875" customWidth="1"/>
    <col min="10" max="10" width="9.28515625" customWidth="1"/>
    <col min="11" max="14" width="10.42578125" customWidth="1"/>
    <col min="15" max="15" width="9.140625" customWidth="1"/>
    <col min="16" max="16" width="10.28515625" customWidth="1"/>
    <col min="17" max="26" width="9.140625" customWidth="1"/>
  </cols>
  <sheetData>
    <row r="1" spans="1:26" ht="12.75" customHeight="1" x14ac:dyDescent="0.25">
      <c r="A1" s="1" t="s">
        <v>54</v>
      </c>
      <c r="B1" s="1"/>
      <c r="C1" s="1"/>
      <c r="D1" s="49"/>
      <c r="E1" s="49"/>
      <c r="F1" s="49"/>
      <c r="G1" s="49"/>
      <c r="H1" s="1"/>
      <c r="I1" s="1"/>
      <c r="J1" s="3"/>
      <c r="K1" s="3"/>
      <c r="L1" s="3"/>
      <c r="M1" s="3"/>
      <c r="N1" s="3"/>
      <c r="O1" s="4"/>
      <c r="P1" s="5"/>
      <c r="Q1" s="5"/>
      <c r="R1" s="5"/>
      <c r="S1" s="6"/>
      <c r="T1" s="6"/>
      <c r="U1" s="6"/>
      <c r="V1" s="6"/>
      <c r="W1" s="6"/>
      <c r="X1" s="6"/>
      <c r="Y1" s="6"/>
      <c r="Z1" s="6"/>
    </row>
    <row r="2" spans="1:26" ht="12.75" customHeight="1" x14ac:dyDescent="0.2">
      <c r="A2" s="7"/>
      <c r="B2" s="7"/>
      <c r="C2" s="7"/>
      <c r="D2" s="50"/>
      <c r="E2" s="50"/>
      <c r="F2" s="50"/>
      <c r="G2" s="50"/>
      <c r="H2" s="7"/>
      <c r="I2" s="7"/>
      <c r="J2" s="7"/>
      <c r="K2" s="7"/>
      <c r="L2" s="7"/>
      <c r="M2" s="7"/>
      <c r="N2" s="7"/>
      <c r="O2" s="9"/>
      <c r="P2" s="9"/>
      <c r="Q2" s="9"/>
      <c r="R2" s="9"/>
      <c r="S2" s="7"/>
      <c r="T2" s="7"/>
      <c r="U2" s="7"/>
      <c r="V2" s="7"/>
      <c r="W2" s="7"/>
      <c r="X2" s="7"/>
      <c r="Y2" s="7"/>
      <c r="Z2" s="7"/>
    </row>
    <row r="3" spans="1:26" ht="12.75" customHeight="1" x14ac:dyDescent="0.2">
      <c r="A3" s="128" t="s">
        <v>1</v>
      </c>
      <c r="B3" s="134" t="s">
        <v>55</v>
      </c>
      <c r="C3" s="128"/>
      <c r="D3" s="134" t="s">
        <v>56</v>
      </c>
      <c r="E3" s="135"/>
      <c r="F3" s="134" t="s">
        <v>57</v>
      </c>
      <c r="G3" s="135"/>
      <c r="H3" s="136" t="s">
        <v>58</v>
      </c>
      <c r="I3" s="136" t="s">
        <v>59</v>
      </c>
      <c r="J3" s="136" t="s">
        <v>60</v>
      </c>
      <c r="K3" s="136" t="s">
        <v>61</v>
      </c>
      <c r="L3" s="136" t="s">
        <v>62</v>
      </c>
      <c r="M3" s="136" t="s">
        <v>63</v>
      </c>
      <c r="N3" s="136" t="s">
        <v>64</v>
      </c>
      <c r="O3" s="7"/>
      <c r="P3" s="7"/>
      <c r="Q3" s="7"/>
      <c r="R3" s="7"/>
      <c r="S3" s="7"/>
      <c r="T3" s="7"/>
      <c r="U3" s="7"/>
      <c r="V3" s="10"/>
      <c r="W3" s="10"/>
      <c r="X3" s="10"/>
      <c r="Y3" s="10"/>
      <c r="Z3" s="10"/>
    </row>
    <row r="4" spans="1:26" ht="12.75" customHeight="1" x14ac:dyDescent="0.2">
      <c r="A4" s="51" t="s">
        <v>65</v>
      </c>
      <c r="B4" s="51"/>
      <c r="C4" s="51"/>
      <c r="D4" s="52"/>
      <c r="E4" s="52"/>
      <c r="F4" s="52"/>
      <c r="G4" s="52"/>
      <c r="H4" s="11"/>
      <c r="I4" s="11"/>
      <c r="J4" s="8"/>
      <c r="K4" s="8"/>
      <c r="L4" s="8"/>
      <c r="M4" s="8"/>
      <c r="N4" s="8"/>
      <c r="O4" s="7"/>
      <c r="P4" s="7"/>
      <c r="Q4" s="7"/>
      <c r="R4" s="7"/>
      <c r="S4" s="7"/>
      <c r="T4" s="7"/>
      <c r="U4" s="7"/>
      <c r="V4" s="7"/>
      <c r="W4" s="10"/>
      <c r="X4" s="10"/>
      <c r="Y4" s="10"/>
      <c r="Z4" s="10"/>
    </row>
    <row r="5" spans="1:26" ht="12.75" customHeight="1" x14ac:dyDescent="0.2">
      <c r="A5" s="51" t="s">
        <v>66</v>
      </c>
      <c r="B5" s="51"/>
      <c r="C5" s="51"/>
      <c r="D5" s="52"/>
      <c r="E5" s="52"/>
      <c r="F5" s="52"/>
      <c r="G5" s="52"/>
      <c r="H5" s="11"/>
      <c r="I5" s="11"/>
      <c r="J5" s="8"/>
      <c r="K5" s="8"/>
      <c r="L5" s="8"/>
      <c r="M5" s="8"/>
      <c r="N5" s="8"/>
      <c r="O5" s="7"/>
      <c r="P5" s="7"/>
      <c r="Q5" s="7"/>
      <c r="R5" s="7"/>
      <c r="S5" s="7"/>
      <c r="T5" s="7"/>
      <c r="U5" s="7"/>
      <c r="V5" s="7"/>
      <c r="W5" s="10"/>
      <c r="X5" s="10"/>
      <c r="Y5" s="10"/>
      <c r="Z5" s="10"/>
    </row>
    <row r="6" spans="1:26" ht="12.75" customHeight="1" x14ac:dyDescent="0.2">
      <c r="A6" s="10" t="s">
        <v>67</v>
      </c>
      <c r="B6" s="53">
        <v>36861</v>
      </c>
      <c r="C6" s="10"/>
      <c r="D6" s="53">
        <v>41137</v>
      </c>
      <c r="E6" s="53"/>
      <c r="F6" s="53">
        <v>39337</v>
      </c>
      <c r="G6" s="53"/>
      <c r="H6" s="53">
        <v>44786</v>
      </c>
      <c r="I6" s="8">
        <v>37803</v>
      </c>
      <c r="J6" s="8">
        <v>32324</v>
      </c>
      <c r="K6" s="8">
        <v>34581</v>
      </c>
      <c r="L6" s="8">
        <v>33553</v>
      </c>
      <c r="M6" s="8">
        <v>31697</v>
      </c>
      <c r="N6" s="8">
        <v>19253</v>
      </c>
      <c r="O6" s="7"/>
      <c r="P6" s="54"/>
      <c r="Q6" s="7"/>
      <c r="R6" s="7"/>
      <c r="S6" s="7"/>
      <c r="T6" s="7"/>
      <c r="U6" s="7"/>
      <c r="V6" s="7"/>
      <c r="W6" s="10"/>
      <c r="X6" s="10"/>
      <c r="Y6" s="10"/>
      <c r="Z6" s="10"/>
    </row>
    <row r="7" spans="1:26" ht="12.75" customHeight="1" x14ac:dyDescent="0.2">
      <c r="A7" s="7" t="s">
        <v>68</v>
      </c>
      <c r="B7" s="53">
        <v>18273</v>
      </c>
      <c r="C7" s="10"/>
      <c r="D7" s="53">
        <v>20734</v>
      </c>
      <c r="E7" s="53"/>
      <c r="F7" s="53">
        <v>21345</v>
      </c>
      <c r="G7" s="53"/>
      <c r="H7" s="53">
        <v>25346</v>
      </c>
      <c r="I7" s="8">
        <v>21806</v>
      </c>
      <c r="J7" s="8">
        <v>18574</v>
      </c>
      <c r="K7" s="8">
        <v>21182</v>
      </c>
      <c r="L7" s="8">
        <v>21475</v>
      </c>
      <c r="M7" s="8">
        <v>21424</v>
      </c>
      <c r="N7" s="8">
        <v>7665</v>
      </c>
      <c r="O7" s="7"/>
      <c r="P7" s="54"/>
      <c r="Q7" s="7"/>
      <c r="R7" s="7"/>
      <c r="S7" s="7"/>
      <c r="T7" s="7"/>
      <c r="U7" s="7"/>
      <c r="V7" s="7"/>
      <c r="W7" s="10"/>
      <c r="X7" s="10"/>
      <c r="Y7" s="10"/>
      <c r="Z7" s="10"/>
    </row>
    <row r="8" spans="1:26" ht="12.75" customHeight="1" x14ac:dyDescent="0.2">
      <c r="A8" s="10" t="s">
        <v>69</v>
      </c>
      <c r="B8" s="53">
        <v>46308</v>
      </c>
      <c r="C8" s="10"/>
      <c r="D8" s="53">
        <v>48304</v>
      </c>
      <c r="E8" s="53"/>
      <c r="F8" s="53">
        <v>44909</v>
      </c>
      <c r="G8" s="53"/>
      <c r="H8" s="53">
        <v>57471</v>
      </c>
      <c r="I8" s="8">
        <v>53965</v>
      </c>
      <c r="J8" s="8">
        <v>49019</v>
      </c>
      <c r="K8" s="8">
        <v>53079</v>
      </c>
      <c r="L8" s="8">
        <v>51673</v>
      </c>
      <c r="M8" s="8">
        <v>48482</v>
      </c>
      <c r="N8" s="8">
        <v>47494</v>
      </c>
      <c r="O8" s="7"/>
      <c r="P8" s="54"/>
      <c r="Q8" s="7"/>
      <c r="R8" s="7"/>
      <c r="S8" s="7"/>
      <c r="T8" s="7"/>
      <c r="U8" s="7"/>
      <c r="V8" s="7"/>
      <c r="W8" s="10"/>
      <c r="X8" s="10"/>
      <c r="Y8" s="10"/>
      <c r="Z8" s="10"/>
    </row>
    <row r="9" spans="1:26" ht="12.75" customHeight="1" x14ac:dyDescent="0.2">
      <c r="A9" s="7" t="s">
        <v>70</v>
      </c>
      <c r="B9" s="53">
        <v>3752</v>
      </c>
      <c r="C9" s="10"/>
      <c r="D9" s="53">
        <v>4088</v>
      </c>
      <c r="E9" s="53"/>
      <c r="F9" s="53">
        <v>3934</v>
      </c>
      <c r="G9" s="53"/>
      <c r="H9" s="53">
        <v>5427</v>
      </c>
      <c r="I9" s="8">
        <v>4953</v>
      </c>
      <c r="J9" s="8">
        <v>4612</v>
      </c>
      <c r="K9" s="8">
        <v>3821</v>
      </c>
      <c r="L9" s="24">
        <v>0</v>
      </c>
      <c r="M9" s="24">
        <v>0</v>
      </c>
      <c r="N9" s="24">
        <v>0</v>
      </c>
      <c r="O9" s="7"/>
      <c r="P9" s="54"/>
      <c r="Q9" s="7"/>
      <c r="R9" s="7"/>
      <c r="S9" s="7"/>
      <c r="T9" s="7"/>
      <c r="U9" s="7"/>
      <c r="V9" s="7"/>
      <c r="W9" s="10"/>
      <c r="X9" s="10"/>
      <c r="Y9" s="10"/>
      <c r="Z9" s="10"/>
    </row>
    <row r="10" spans="1:26" ht="12.75" customHeight="1" x14ac:dyDescent="0.2">
      <c r="A10" s="7" t="s">
        <v>71</v>
      </c>
      <c r="B10" s="53">
        <v>307</v>
      </c>
      <c r="C10" s="10"/>
      <c r="D10" s="53">
        <v>351</v>
      </c>
      <c r="E10" s="53"/>
      <c r="F10" s="53">
        <v>294</v>
      </c>
      <c r="G10" s="53"/>
      <c r="H10" s="53">
        <v>291</v>
      </c>
      <c r="I10" s="8">
        <v>239</v>
      </c>
      <c r="J10" s="8">
        <v>847</v>
      </c>
      <c r="K10" s="8">
        <v>865</v>
      </c>
      <c r="L10" s="8">
        <v>777</v>
      </c>
      <c r="M10" s="8">
        <v>1062</v>
      </c>
      <c r="N10" s="8">
        <v>1096</v>
      </c>
      <c r="O10" s="7"/>
      <c r="P10" s="54"/>
      <c r="Q10" s="7"/>
      <c r="R10" s="7"/>
      <c r="S10" s="7"/>
      <c r="T10" s="7"/>
      <c r="U10" s="7"/>
      <c r="V10" s="7"/>
      <c r="W10" s="10"/>
      <c r="X10" s="10"/>
      <c r="Y10" s="10"/>
      <c r="Z10" s="10"/>
    </row>
    <row r="11" spans="1:26" ht="12.75" customHeight="1" x14ac:dyDescent="0.2">
      <c r="A11" s="10" t="s">
        <v>72</v>
      </c>
      <c r="B11" s="53">
        <v>8</v>
      </c>
      <c r="C11" s="10"/>
      <c r="D11" s="53">
        <v>8</v>
      </c>
      <c r="E11" s="53"/>
      <c r="F11" s="53">
        <v>6</v>
      </c>
      <c r="G11" s="53"/>
      <c r="H11" s="53">
        <v>6</v>
      </c>
      <c r="I11" s="8">
        <v>7</v>
      </c>
      <c r="J11" s="8">
        <v>7</v>
      </c>
      <c r="K11" s="8">
        <v>8</v>
      </c>
      <c r="L11" s="8">
        <v>29</v>
      </c>
      <c r="M11" s="8">
        <v>32</v>
      </c>
      <c r="N11" s="8">
        <v>32</v>
      </c>
      <c r="O11" s="7"/>
      <c r="P11" s="54"/>
      <c r="Q11" s="7"/>
      <c r="R11" s="7"/>
      <c r="S11" s="7"/>
      <c r="T11" s="7"/>
      <c r="U11" s="7"/>
      <c r="V11" s="7"/>
      <c r="W11" s="10"/>
      <c r="X11" s="10"/>
      <c r="Y11" s="10"/>
      <c r="Z11" s="10"/>
    </row>
    <row r="12" spans="1:26" ht="12.75" customHeight="1" x14ac:dyDescent="0.2">
      <c r="A12" s="10" t="s">
        <v>73</v>
      </c>
      <c r="B12" s="53">
        <v>4340</v>
      </c>
      <c r="C12" s="10"/>
      <c r="D12" s="53">
        <v>2475</v>
      </c>
      <c r="E12" s="53"/>
      <c r="F12" s="53">
        <v>3072</v>
      </c>
      <c r="G12" s="53"/>
      <c r="H12" s="53">
        <v>1965</v>
      </c>
      <c r="I12" s="8">
        <v>1439</v>
      </c>
      <c r="J12" s="8">
        <v>2817</v>
      </c>
      <c r="K12" s="8">
        <v>2841</v>
      </c>
      <c r="L12" s="8">
        <v>1117</v>
      </c>
      <c r="M12" s="8">
        <v>1148</v>
      </c>
      <c r="N12" s="8">
        <v>335</v>
      </c>
      <c r="O12" s="7"/>
      <c r="P12" s="54"/>
      <c r="Q12" s="7"/>
      <c r="R12" s="7"/>
      <c r="S12" s="7"/>
      <c r="T12" s="7"/>
      <c r="U12" s="7"/>
      <c r="V12" s="7"/>
      <c r="W12" s="10"/>
      <c r="X12" s="10"/>
      <c r="Y12" s="10"/>
      <c r="Z12" s="10"/>
    </row>
    <row r="13" spans="1:26" ht="12.75" customHeight="1" x14ac:dyDescent="0.2">
      <c r="A13" s="10" t="s">
        <v>74</v>
      </c>
      <c r="B13" s="53" t="s">
        <v>25</v>
      </c>
      <c r="C13" s="10"/>
      <c r="D13" s="53">
        <v>0</v>
      </c>
      <c r="E13" s="53"/>
      <c r="F13" s="53">
        <v>0</v>
      </c>
      <c r="G13" s="53"/>
      <c r="H13" s="53">
        <v>0</v>
      </c>
      <c r="I13" s="55">
        <v>0</v>
      </c>
      <c r="J13" s="55">
        <v>0</v>
      </c>
      <c r="K13" s="55">
        <v>0</v>
      </c>
      <c r="L13" s="55">
        <v>0</v>
      </c>
      <c r="M13" s="55">
        <v>0</v>
      </c>
      <c r="N13" s="55">
        <v>0</v>
      </c>
      <c r="O13" s="7"/>
      <c r="P13" s="54"/>
      <c r="Q13" s="7"/>
      <c r="R13" s="7"/>
      <c r="S13" s="7"/>
      <c r="T13" s="7"/>
      <c r="U13" s="7"/>
      <c r="V13" s="7"/>
      <c r="W13" s="10"/>
      <c r="X13" s="10"/>
      <c r="Y13" s="10"/>
      <c r="Z13" s="10"/>
    </row>
    <row r="14" spans="1:26" ht="12.75" customHeight="1" x14ac:dyDescent="0.2">
      <c r="A14" s="10" t="s">
        <v>75</v>
      </c>
      <c r="B14" s="53" t="s">
        <v>25</v>
      </c>
      <c r="C14" s="10"/>
      <c r="D14" s="53">
        <v>0</v>
      </c>
      <c r="E14" s="53"/>
      <c r="F14" s="53">
        <v>0</v>
      </c>
      <c r="G14" s="53"/>
      <c r="H14" s="53">
        <v>0</v>
      </c>
      <c r="I14" s="55">
        <v>0</v>
      </c>
      <c r="J14" s="55">
        <v>0</v>
      </c>
      <c r="K14" s="55">
        <v>0</v>
      </c>
      <c r="L14" s="55">
        <v>0</v>
      </c>
      <c r="M14" s="55">
        <v>0</v>
      </c>
      <c r="N14" s="55">
        <v>3</v>
      </c>
      <c r="O14" s="7"/>
      <c r="P14" s="54"/>
      <c r="Q14" s="7"/>
      <c r="R14" s="7"/>
      <c r="S14" s="7"/>
      <c r="T14" s="7"/>
      <c r="U14" s="7"/>
      <c r="V14" s="7"/>
      <c r="W14" s="10"/>
      <c r="X14" s="10"/>
      <c r="Y14" s="10"/>
      <c r="Z14" s="10"/>
    </row>
    <row r="15" spans="1:26" ht="12.75" customHeight="1" x14ac:dyDescent="0.2">
      <c r="A15" s="10" t="s">
        <v>76</v>
      </c>
      <c r="B15" s="53">
        <v>142</v>
      </c>
      <c r="C15" s="10"/>
      <c r="D15" s="53">
        <v>128</v>
      </c>
      <c r="E15" s="53"/>
      <c r="F15" s="53">
        <v>117</v>
      </c>
      <c r="G15" s="53"/>
      <c r="H15" s="53">
        <v>123</v>
      </c>
      <c r="I15" s="8">
        <v>412</v>
      </c>
      <c r="J15" s="8">
        <v>738</v>
      </c>
      <c r="K15" s="8">
        <v>694</v>
      </c>
      <c r="L15" s="8">
        <v>634</v>
      </c>
      <c r="M15" s="8">
        <v>552</v>
      </c>
      <c r="N15" s="8">
        <v>714</v>
      </c>
      <c r="O15" s="7"/>
      <c r="P15" s="54"/>
      <c r="Q15" s="7"/>
      <c r="R15" s="7"/>
      <c r="S15" s="7"/>
      <c r="T15" s="7"/>
      <c r="U15" s="7"/>
      <c r="V15" s="7"/>
      <c r="W15" s="10"/>
      <c r="X15" s="10"/>
      <c r="Y15" s="10"/>
      <c r="Z15" s="10"/>
    </row>
    <row r="16" spans="1:26" ht="12.75" customHeight="1" x14ac:dyDescent="0.2">
      <c r="A16" s="10" t="s">
        <v>77</v>
      </c>
      <c r="B16" s="53">
        <v>2122</v>
      </c>
      <c r="C16" s="10"/>
      <c r="D16" s="53">
        <v>2326</v>
      </c>
      <c r="E16" s="53"/>
      <c r="F16" s="53">
        <v>2343</v>
      </c>
      <c r="G16" s="53"/>
      <c r="H16" s="53">
        <v>2545</v>
      </c>
      <c r="I16" s="8">
        <v>2012</v>
      </c>
      <c r="J16" s="8">
        <v>1823</v>
      </c>
      <c r="K16" s="8">
        <v>2539</v>
      </c>
      <c r="L16" s="8">
        <v>2158</v>
      </c>
      <c r="M16" s="8">
        <v>2232</v>
      </c>
      <c r="N16" s="8">
        <v>1457</v>
      </c>
      <c r="O16" s="7"/>
      <c r="P16" s="54"/>
      <c r="Q16" s="7"/>
      <c r="R16" s="7"/>
      <c r="S16" s="10"/>
      <c r="T16" s="7"/>
      <c r="U16" s="7"/>
      <c r="V16" s="7"/>
      <c r="W16" s="10"/>
      <c r="X16" s="10"/>
      <c r="Y16" s="10"/>
      <c r="Z16" s="10"/>
    </row>
    <row r="17" spans="1:26" ht="12.75" customHeight="1" x14ac:dyDescent="0.2">
      <c r="A17" s="20" t="s">
        <v>78</v>
      </c>
      <c r="B17" s="56">
        <v>725</v>
      </c>
      <c r="C17" s="20"/>
      <c r="D17" s="56">
        <v>824</v>
      </c>
      <c r="E17" s="56"/>
      <c r="F17" s="56">
        <v>745</v>
      </c>
      <c r="G17" s="56"/>
      <c r="H17" s="56">
        <v>1620</v>
      </c>
      <c r="I17" s="23">
        <v>1411</v>
      </c>
      <c r="J17" s="23">
        <v>768</v>
      </c>
      <c r="K17" s="23">
        <v>704</v>
      </c>
      <c r="L17" s="23">
        <v>705</v>
      </c>
      <c r="M17" s="23">
        <v>469</v>
      </c>
      <c r="N17" s="23">
        <v>241</v>
      </c>
      <c r="O17" s="7"/>
      <c r="P17" s="54"/>
      <c r="Q17" s="7"/>
      <c r="R17" s="7"/>
      <c r="S17" s="7"/>
      <c r="T17" s="7"/>
      <c r="U17" s="7"/>
      <c r="V17" s="7"/>
      <c r="W17" s="10"/>
      <c r="X17" s="10"/>
      <c r="Y17" s="10"/>
      <c r="Z17" s="10"/>
    </row>
    <row r="18" spans="1:26" ht="12.75" customHeight="1" x14ac:dyDescent="0.2">
      <c r="A18" s="18" t="s">
        <v>79</v>
      </c>
      <c r="B18" s="57">
        <v>112838</v>
      </c>
      <c r="C18" s="18"/>
      <c r="D18" s="57">
        <v>120375</v>
      </c>
      <c r="E18" s="57"/>
      <c r="F18" s="57">
        <v>116102</v>
      </c>
      <c r="G18" s="57"/>
      <c r="H18" s="57">
        <v>139580</v>
      </c>
      <c r="I18" s="19">
        <v>124047</v>
      </c>
      <c r="J18" s="19">
        <v>111529</v>
      </c>
      <c r="K18" s="19">
        <v>120314</v>
      </c>
      <c r="L18" s="19">
        <v>112121</v>
      </c>
      <c r="M18" s="19">
        <v>107098</v>
      </c>
      <c r="N18" s="19">
        <v>78290</v>
      </c>
      <c r="O18" s="9"/>
      <c r="P18" s="54"/>
      <c r="Q18" s="10"/>
      <c r="R18" s="9"/>
      <c r="S18" s="9"/>
      <c r="T18" s="9"/>
      <c r="U18" s="9"/>
      <c r="V18" s="9"/>
      <c r="W18" s="18"/>
      <c r="X18" s="18"/>
      <c r="Y18" s="18"/>
      <c r="Z18" s="18"/>
    </row>
    <row r="19" spans="1:26" ht="12.75" customHeight="1" x14ac:dyDescent="0.2">
      <c r="A19" s="10"/>
      <c r="B19" s="53"/>
      <c r="C19" s="10"/>
      <c r="D19" s="53"/>
      <c r="E19" s="53"/>
      <c r="F19" s="53"/>
      <c r="G19" s="53"/>
      <c r="H19" s="53"/>
      <c r="I19" s="58"/>
      <c r="J19" s="8"/>
      <c r="K19" s="8"/>
      <c r="L19" s="8"/>
      <c r="M19" s="8"/>
      <c r="N19" s="8"/>
      <c r="O19" s="7"/>
      <c r="P19" s="54"/>
      <c r="Q19" s="7"/>
      <c r="R19" s="7"/>
      <c r="S19" s="7"/>
      <c r="T19" s="7"/>
      <c r="U19" s="7"/>
      <c r="V19" s="7"/>
      <c r="W19" s="10"/>
      <c r="X19" s="10"/>
      <c r="Y19" s="10"/>
      <c r="Z19" s="10"/>
    </row>
    <row r="20" spans="1:26" ht="12.75" customHeight="1" x14ac:dyDescent="0.2">
      <c r="A20" s="18" t="s">
        <v>80</v>
      </c>
      <c r="B20" s="57"/>
      <c r="C20" s="18"/>
      <c r="D20" s="57"/>
      <c r="E20" s="57"/>
      <c r="F20" s="57"/>
      <c r="G20" s="57"/>
      <c r="H20" s="57"/>
      <c r="I20" s="30"/>
      <c r="J20" s="19"/>
      <c r="K20" s="19"/>
      <c r="L20" s="19"/>
      <c r="M20" s="19"/>
      <c r="N20" s="19"/>
      <c r="O20" s="9"/>
      <c r="P20" s="54"/>
      <c r="Q20" s="9"/>
      <c r="R20" s="9"/>
      <c r="S20" s="9"/>
      <c r="T20" s="9"/>
      <c r="U20" s="9"/>
      <c r="V20" s="9"/>
      <c r="W20" s="18"/>
      <c r="X20" s="18"/>
      <c r="Y20" s="18"/>
      <c r="Z20" s="18"/>
    </row>
    <row r="21" spans="1:26" ht="12.75" customHeight="1" x14ac:dyDescent="0.2">
      <c r="A21" s="10" t="s">
        <v>81</v>
      </c>
      <c r="B21" s="53">
        <v>18153</v>
      </c>
      <c r="C21" s="10"/>
      <c r="D21" s="53">
        <v>18914</v>
      </c>
      <c r="E21" s="53"/>
      <c r="F21" s="53">
        <v>17546</v>
      </c>
      <c r="G21" s="53"/>
      <c r="H21" s="53">
        <v>28888</v>
      </c>
      <c r="I21" s="55">
        <v>19339</v>
      </c>
      <c r="J21" s="55">
        <v>16383</v>
      </c>
      <c r="K21" s="55">
        <v>15764</v>
      </c>
      <c r="L21" s="55">
        <v>15234</v>
      </c>
      <c r="M21" s="55">
        <v>13739</v>
      </c>
      <c r="N21" s="55">
        <v>10944</v>
      </c>
      <c r="O21" s="7"/>
      <c r="P21" s="54"/>
      <c r="Q21" s="7"/>
      <c r="R21" s="7"/>
      <c r="S21" s="7"/>
      <c r="T21" s="7"/>
      <c r="U21" s="7"/>
      <c r="V21" s="7"/>
      <c r="W21" s="10"/>
      <c r="X21" s="10"/>
      <c r="Y21" s="10"/>
      <c r="Z21" s="10"/>
    </row>
    <row r="22" spans="1:26" ht="12.75" customHeight="1" x14ac:dyDescent="0.2">
      <c r="A22" s="10" t="s">
        <v>82</v>
      </c>
      <c r="B22" s="53">
        <v>21332</v>
      </c>
      <c r="C22" s="10"/>
      <c r="D22" s="53">
        <v>23538</v>
      </c>
      <c r="E22" s="53"/>
      <c r="F22" s="53">
        <v>21920</v>
      </c>
      <c r="G22" s="53"/>
      <c r="H22" s="53">
        <v>25990</v>
      </c>
      <c r="I22" s="55">
        <v>19871</v>
      </c>
      <c r="J22" s="55">
        <v>17825</v>
      </c>
      <c r="K22" s="55">
        <v>19864</v>
      </c>
      <c r="L22" s="55">
        <v>18687</v>
      </c>
      <c r="M22" s="55">
        <v>17607</v>
      </c>
      <c r="N22" s="55">
        <v>15843</v>
      </c>
      <c r="O22" s="7"/>
      <c r="P22" s="54"/>
      <c r="Q22" s="7"/>
      <c r="R22" s="7"/>
      <c r="S22" s="7"/>
      <c r="T22" s="7"/>
      <c r="U22" s="7"/>
      <c r="V22" s="7"/>
      <c r="W22" s="10"/>
      <c r="X22" s="10"/>
      <c r="Y22" s="10"/>
      <c r="Z22" s="10"/>
    </row>
    <row r="23" spans="1:26" ht="12.75" customHeight="1" x14ac:dyDescent="0.2">
      <c r="A23" s="10" t="s">
        <v>83</v>
      </c>
      <c r="B23" s="53">
        <v>1626</v>
      </c>
      <c r="C23" s="10"/>
      <c r="D23" s="53">
        <v>1673</v>
      </c>
      <c r="E23" s="53"/>
      <c r="F23" s="53">
        <v>1289</v>
      </c>
      <c r="G23" s="53"/>
      <c r="H23" s="53">
        <v>1152</v>
      </c>
      <c r="I23" s="55">
        <v>952</v>
      </c>
      <c r="J23" s="55">
        <v>760</v>
      </c>
      <c r="K23" s="55">
        <v>745</v>
      </c>
      <c r="L23" s="55">
        <v>2126</v>
      </c>
      <c r="M23" s="55">
        <v>769</v>
      </c>
      <c r="N23" s="55">
        <v>740</v>
      </c>
      <c r="O23" s="7"/>
      <c r="P23" s="54"/>
      <c r="Q23" s="7"/>
      <c r="R23" s="7"/>
      <c r="S23" s="7"/>
      <c r="T23" s="7"/>
      <c r="U23" s="7"/>
      <c r="V23" s="7"/>
      <c r="W23" s="10"/>
      <c r="X23" s="10"/>
      <c r="Y23" s="10"/>
      <c r="Z23" s="10"/>
    </row>
    <row r="24" spans="1:26" ht="12.75" customHeight="1" x14ac:dyDescent="0.2">
      <c r="A24" s="10" t="s">
        <v>84</v>
      </c>
      <c r="B24" s="53" t="s">
        <v>25</v>
      </c>
      <c r="C24" s="10"/>
      <c r="D24" s="53">
        <v>0</v>
      </c>
      <c r="E24" s="53"/>
      <c r="F24" s="53">
        <v>0</v>
      </c>
      <c r="G24" s="53"/>
      <c r="H24" s="53">
        <v>0</v>
      </c>
      <c r="I24" s="55">
        <v>0</v>
      </c>
      <c r="J24" s="55">
        <v>0</v>
      </c>
      <c r="K24" s="55">
        <v>0</v>
      </c>
      <c r="L24" s="55">
        <v>0</v>
      </c>
      <c r="M24" s="55">
        <v>0</v>
      </c>
      <c r="N24" s="55">
        <v>57</v>
      </c>
      <c r="O24" s="7"/>
      <c r="P24" s="54"/>
      <c r="Q24" s="7"/>
      <c r="R24" s="7"/>
      <c r="S24" s="7"/>
      <c r="T24" s="7"/>
      <c r="U24" s="7"/>
      <c r="V24" s="7"/>
      <c r="W24" s="10"/>
      <c r="X24" s="10"/>
      <c r="Y24" s="10"/>
      <c r="Z24" s="10"/>
    </row>
    <row r="25" spans="1:26" ht="12.75" customHeight="1" x14ac:dyDescent="0.2">
      <c r="A25" s="10" t="s">
        <v>85</v>
      </c>
      <c r="B25" s="53" t="s">
        <v>25</v>
      </c>
      <c r="C25" s="10"/>
      <c r="D25" s="53">
        <v>0</v>
      </c>
      <c r="E25" s="53"/>
      <c r="F25" s="53">
        <v>0</v>
      </c>
      <c r="G25" s="53"/>
      <c r="H25" s="53">
        <v>0</v>
      </c>
      <c r="I25" s="55">
        <v>0</v>
      </c>
      <c r="J25" s="55">
        <v>0</v>
      </c>
      <c r="K25" s="55">
        <v>0</v>
      </c>
      <c r="L25" s="55">
        <v>0</v>
      </c>
      <c r="M25" s="55">
        <v>0</v>
      </c>
      <c r="N25" s="55">
        <v>1433</v>
      </c>
      <c r="O25" s="7"/>
      <c r="P25" s="54"/>
      <c r="Q25" s="7"/>
      <c r="R25" s="7"/>
      <c r="S25" s="7"/>
      <c r="T25" s="7"/>
      <c r="U25" s="7"/>
      <c r="V25" s="7"/>
      <c r="W25" s="10"/>
      <c r="X25" s="10"/>
      <c r="Y25" s="10"/>
      <c r="Z25" s="10"/>
    </row>
    <row r="26" spans="1:26" ht="12.75" customHeight="1" x14ac:dyDescent="0.2">
      <c r="A26" s="10" t="s">
        <v>86</v>
      </c>
      <c r="B26" s="53">
        <v>3414</v>
      </c>
      <c r="C26" s="10"/>
      <c r="D26" s="53">
        <v>4480</v>
      </c>
      <c r="E26" s="53"/>
      <c r="F26" s="53">
        <v>3391</v>
      </c>
      <c r="G26" s="53"/>
      <c r="H26" s="53">
        <v>5761</v>
      </c>
      <c r="I26" s="55">
        <v>5787</v>
      </c>
      <c r="J26" s="55">
        <v>2173</v>
      </c>
      <c r="K26" s="55">
        <v>2113</v>
      </c>
      <c r="L26" s="55">
        <v>2599</v>
      </c>
      <c r="M26" s="55">
        <v>2549</v>
      </c>
      <c r="N26" s="55">
        <v>2333</v>
      </c>
      <c r="O26" s="10"/>
      <c r="P26" s="54"/>
      <c r="Q26" s="10"/>
      <c r="R26" s="10"/>
      <c r="S26" s="10"/>
      <c r="T26" s="10"/>
      <c r="U26" s="10"/>
      <c r="V26" s="10"/>
      <c r="W26" s="10"/>
      <c r="X26" s="10"/>
      <c r="Y26" s="10"/>
      <c r="Z26" s="10"/>
    </row>
    <row r="27" spans="1:26" ht="12.75" customHeight="1" x14ac:dyDescent="0.2">
      <c r="A27" s="10" t="s">
        <v>87</v>
      </c>
      <c r="B27" s="53">
        <v>1266</v>
      </c>
      <c r="C27" s="10"/>
      <c r="D27" s="53">
        <v>5342</v>
      </c>
      <c r="E27" s="53"/>
      <c r="F27" s="53">
        <v>5259</v>
      </c>
      <c r="G27" s="53"/>
      <c r="H27" s="53">
        <v>4941</v>
      </c>
      <c r="I27" s="55">
        <v>1150</v>
      </c>
      <c r="J27" s="55">
        <v>993</v>
      </c>
      <c r="K27" s="55">
        <v>525</v>
      </c>
      <c r="L27" s="55">
        <v>422</v>
      </c>
      <c r="M27" s="55">
        <v>1105</v>
      </c>
      <c r="N27" s="55">
        <v>244</v>
      </c>
      <c r="O27" s="10"/>
      <c r="P27" s="54"/>
      <c r="Q27" s="10"/>
      <c r="R27" s="10"/>
      <c r="S27" s="10"/>
      <c r="T27" s="10"/>
      <c r="U27" s="10"/>
      <c r="V27" s="10"/>
      <c r="W27" s="10"/>
      <c r="X27" s="10"/>
      <c r="Y27" s="10"/>
      <c r="Z27" s="10"/>
    </row>
    <row r="28" spans="1:26" ht="12.75" customHeight="1" x14ac:dyDescent="0.2">
      <c r="A28" s="10" t="s">
        <v>88</v>
      </c>
      <c r="B28" s="53" t="s">
        <v>25</v>
      </c>
      <c r="C28" s="10"/>
      <c r="D28" s="53">
        <v>0</v>
      </c>
      <c r="E28" s="53"/>
      <c r="F28" s="53">
        <v>0</v>
      </c>
      <c r="G28" s="53"/>
      <c r="H28" s="53">
        <v>0</v>
      </c>
      <c r="I28" s="55">
        <v>0</v>
      </c>
      <c r="J28" s="55">
        <v>0</v>
      </c>
      <c r="K28" s="55">
        <v>42</v>
      </c>
      <c r="L28" s="55">
        <v>69</v>
      </c>
      <c r="M28" s="55">
        <v>42</v>
      </c>
      <c r="N28" s="55">
        <v>156</v>
      </c>
      <c r="O28" s="10"/>
      <c r="P28" s="54"/>
      <c r="Q28" s="10"/>
      <c r="R28" s="10"/>
      <c r="S28" s="10"/>
      <c r="T28" s="10"/>
      <c r="U28" s="10"/>
      <c r="V28" s="10"/>
      <c r="W28" s="10"/>
      <c r="X28" s="10"/>
      <c r="Y28" s="10"/>
      <c r="Z28" s="10"/>
    </row>
    <row r="29" spans="1:26" ht="12.75" customHeight="1" x14ac:dyDescent="0.2">
      <c r="A29" s="10" t="s">
        <v>89</v>
      </c>
      <c r="B29" s="53">
        <v>8487</v>
      </c>
      <c r="C29" s="10"/>
      <c r="D29" s="53">
        <v>10962</v>
      </c>
      <c r="E29" s="53"/>
      <c r="F29" s="53">
        <v>5159</v>
      </c>
      <c r="G29" s="53"/>
      <c r="H29" s="53">
        <v>4288</v>
      </c>
      <c r="I29" s="55">
        <v>3904</v>
      </c>
      <c r="J29" s="55">
        <v>4982</v>
      </c>
      <c r="K29" s="55">
        <v>2928</v>
      </c>
      <c r="L29" s="55">
        <v>3008</v>
      </c>
      <c r="M29" s="55">
        <v>4107</v>
      </c>
      <c r="N29" s="55">
        <v>4244</v>
      </c>
      <c r="O29" s="10"/>
      <c r="P29" s="54"/>
      <c r="Q29" s="10"/>
      <c r="R29" s="10"/>
      <c r="S29" s="10"/>
      <c r="T29" s="10"/>
      <c r="U29" s="10"/>
      <c r="V29" s="10"/>
      <c r="W29" s="10"/>
      <c r="X29" s="10"/>
      <c r="Y29" s="10"/>
      <c r="Z29" s="10"/>
    </row>
    <row r="30" spans="1:26" ht="12.75" customHeight="1" x14ac:dyDescent="0.2">
      <c r="A30" s="59" t="s">
        <v>90</v>
      </c>
      <c r="B30" s="60">
        <v>54278</v>
      </c>
      <c r="C30" s="15"/>
      <c r="D30" s="60">
        <v>64909</v>
      </c>
      <c r="E30" s="60"/>
      <c r="F30" s="60">
        <v>54564</v>
      </c>
      <c r="G30" s="60"/>
      <c r="H30" s="60">
        <v>71020</v>
      </c>
      <c r="I30" s="61">
        <v>51003</v>
      </c>
      <c r="J30" s="61">
        <v>43116</v>
      </c>
      <c r="K30" s="61">
        <v>41981</v>
      </c>
      <c r="L30" s="61">
        <v>42145</v>
      </c>
      <c r="M30" s="61">
        <v>39918</v>
      </c>
      <c r="N30" s="61">
        <v>35994</v>
      </c>
      <c r="O30" s="10"/>
      <c r="P30" s="54"/>
      <c r="Q30" s="10"/>
      <c r="R30" s="10"/>
      <c r="S30" s="10"/>
      <c r="T30" s="10"/>
      <c r="U30" s="10"/>
      <c r="V30" s="10"/>
      <c r="W30" s="10"/>
      <c r="X30" s="10"/>
      <c r="Y30" s="10"/>
      <c r="Z30" s="10"/>
    </row>
    <row r="31" spans="1:26" ht="12.75" customHeight="1" x14ac:dyDescent="0.2">
      <c r="A31" s="18" t="s">
        <v>91</v>
      </c>
      <c r="B31" s="60">
        <v>167116</v>
      </c>
      <c r="C31" s="15"/>
      <c r="D31" s="60">
        <v>185284</v>
      </c>
      <c r="E31" s="60"/>
      <c r="F31" s="60">
        <v>170666</v>
      </c>
      <c r="G31" s="60"/>
      <c r="H31" s="60">
        <v>0</v>
      </c>
      <c r="I31" s="60">
        <v>0</v>
      </c>
      <c r="J31" s="60">
        <v>0</v>
      </c>
      <c r="K31" s="60">
        <v>0</v>
      </c>
      <c r="L31" s="60">
        <v>0</v>
      </c>
      <c r="M31" s="60">
        <v>0</v>
      </c>
      <c r="N31" s="60">
        <v>0</v>
      </c>
      <c r="O31" s="18"/>
      <c r="P31" s="54"/>
      <c r="Q31" s="10"/>
      <c r="R31" s="10"/>
      <c r="S31" s="10"/>
      <c r="T31" s="10"/>
      <c r="U31" s="10"/>
      <c r="V31" s="10"/>
      <c r="W31" s="10"/>
      <c r="X31" s="10"/>
      <c r="Y31" s="10"/>
      <c r="Z31" s="10"/>
    </row>
    <row r="32" spans="1:26" ht="12.75" customHeight="1" x14ac:dyDescent="0.2">
      <c r="A32" s="62" t="s">
        <v>92</v>
      </c>
      <c r="B32" s="63" t="s">
        <v>25</v>
      </c>
      <c r="C32" s="64"/>
      <c r="D32" s="63">
        <v>0</v>
      </c>
      <c r="E32" s="63"/>
      <c r="F32" s="63">
        <v>32327</v>
      </c>
      <c r="G32" s="63"/>
      <c r="H32" s="60">
        <v>0</v>
      </c>
      <c r="I32" s="60">
        <v>0</v>
      </c>
      <c r="J32" s="60">
        <v>0</v>
      </c>
      <c r="K32" s="60">
        <v>0</v>
      </c>
      <c r="L32" s="60">
        <v>0</v>
      </c>
      <c r="M32" s="60">
        <v>0</v>
      </c>
      <c r="N32" s="60">
        <v>0</v>
      </c>
      <c r="O32" s="10"/>
      <c r="P32" s="54"/>
      <c r="Q32" s="10"/>
      <c r="R32" s="10"/>
      <c r="S32" s="10"/>
      <c r="T32" s="10"/>
      <c r="U32" s="10"/>
      <c r="V32" s="10"/>
      <c r="W32" s="10"/>
      <c r="X32" s="10"/>
      <c r="Y32" s="10"/>
      <c r="Z32" s="10"/>
    </row>
    <row r="33" spans="1:26" ht="12.75" customHeight="1" x14ac:dyDescent="0.2">
      <c r="A33" s="18" t="s">
        <v>93</v>
      </c>
      <c r="B33" s="60">
        <v>167116</v>
      </c>
      <c r="C33" s="15"/>
      <c r="D33" s="60">
        <v>185284</v>
      </c>
      <c r="E33" s="60"/>
      <c r="F33" s="60">
        <v>202993</v>
      </c>
      <c r="G33" s="60"/>
      <c r="H33" s="60">
        <v>210600</v>
      </c>
      <c r="I33" s="61">
        <v>175050</v>
      </c>
      <c r="J33" s="61">
        <v>154645</v>
      </c>
      <c r="K33" s="61">
        <v>162295</v>
      </c>
      <c r="L33" s="61">
        <v>154266</v>
      </c>
      <c r="M33" s="61">
        <v>147016</v>
      </c>
      <c r="N33" s="61">
        <v>114284</v>
      </c>
      <c r="O33" s="18"/>
      <c r="P33" s="54"/>
      <c r="Q33" s="10"/>
      <c r="R33" s="10"/>
      <c r="S33" s="10"/>
      <c r="T33" s="10"/>
      <c r="U33" s="10"/>
      <c r="V33" s="10"/>
      <c r="W33" s="10"/>
      <c r="X33" s="10"/>
      <c r="Y33" s="10"/>
      <c r="Z33" s="10"/>
    </row>
    <row r="34" spans="1:26" ht="12.75" customHeight="1" x14ac:dyDescent="0.2">
      <c r="A34" s="18"/>
      <c r="B34" s="57"/>
      <c r="C34" s="18"/>
      <c r="D34" s="57"/>
      <c r="E34" s="57"/>
      <c r="F34" s="57"/>
      <c r="G34" s="57"/>
      <c r="H34" s="57"/>
      <c r="I34" s="30"/>
      <c r="J34" s="19"/>
      <c r="K34" s="19"/>
      <c r="L34" s="19"/>
      <c r="M34" s="19"/>
      <c r="N34" s="19"/>
      <c r="O34" s="18"/>
      <c r="P34" s="54"/>
      <c r="Q34" s="18"/>
      <c r="R34" s="18"/>
      <c r="S34" s="18"/>
      <c r="T34" s="18"/>
      <c r="U34" s="18"/>
      <c r="V34" s="18"/>
      <c r="W34" s="18"/>
      <c r="X34" s="18"/>
      <c r="Y34" s="18"/>
      <c r="Z34" s="18"/>
    </row>
    <row r="35" spans="1:26" ht="12.75" customHeight="1" x14ac:dyDescent="0.2">
      <c r="A35" s="18" t="s">
        <v>94</v>
      </c>
      <c r="B35" s="57"/>
      <c r="C35" s="18"/>
      <c r="D35" s="57"/>
      <c r="E35" s="57"/>
      <c r="F35" s="57"/>
      <c r="G35" s="57"/>
      <c r="H35" s="57"/>
      <c r="I35" s="30"/>
      <c r="J35" s="65"/>
      <c r="K35" s="65"/>
      <c r="L35" s="65"/>
      <c r="M35" s="65"/>
      <c r="N35" s="65"/>
      <c r="O35" s="10"/>
      <c r="P35" s="54"/>
      <c r="Q35" s="10"/>
      <c r="R35" s="10"/>
      <c r="S35" s="10"/>
      <c r="T35" s="10"/>
      <c r="U35" s="10"/>
      <c r="V35" s="10"/>
      <c r="W35" s="10"/>
      <c r="X35" s="10"/>
      <c r="Y35" s="10"/>
      <c r="Z35" s="10"/>
    </row>
    <row r="36" spans="1:26" ht="12.75" customHeight="1" x14ac:dyDescent="0.2">
      <c r="A36" s="18" t="s">
        <v>95</v>
      </c>
      <c r="B36" s="57"/>
      <c r="C36" s="18"/>
      <c r="D36" s="57"/>
      <c r="E36" s="57"/>
      <c r="F36" s="57"/>
      <c r="G36" s="57"/>
      <c r="H36" s="57"/>
      <c r="I36" s="30"/>
      <c r="J36" s="65"/>
      <c r="K36" s="65"/>
      <c r="L36" s="65"/>
      <c r="M36" s="65"/>
      <c r="N36" s="65"/>
      <c r="O36" s="18"/>
      <c r="P36" s="54"/>
      <c r="Q36" s="18"/>
      <c r="R36" s="18"/>
      <c r="S36" s="18"/>
      <c r="T36" s="18"/>
      <c r="U36" s="18"/>
      <c r="V36" s="18"/>
      <c r="W36" s="18"/>
      <c r="X36" s="18"/>
      <c r="Y36" s="18"/>
      <c r="Z36" s="18"/>
    </row>
    <row r="37" spans="1:26" ht="12.75" customHeight="1" x14ac:dyDescent="0.2">
      <c r="A37" s="66" t="s">
        <v>28</v>
      </c>
      <c r="B37" s="67"/>
      <c r="C37" s="66"/>
      <c r="D37" s="67"/>
      <c r="E37" s="67"/>
      <c r="F37" s="67"/>
      <c r="G37" s="67"/>
      <c r="H37" s="67"/>
      <c r="I37" s="68"/>
      <c r="J37" s="65"/>
      <c r="K37" s="65"/>
      <c r="L37" s="65"/>
      <c r="M37" s="65"/>
      <c r="N37" s="65"/>
      <c r="O37" s="18"/>
      <c r="P37" s="54"/>
      <c r="Q37" s="18"/>
      <c r="R37" s="18"/>
      <c r="S37" s="18"/>
      <c r="T37" s="18"/>
      <c r="U37" s="18"/>
      <c r="V37" s="18"/>
      <c r="W37" s="18"/>
      <c r="X37" s="18"/>
      <c r="Y37" s="18"/>
      <c r="Z37" s="18"/>
    </row>
    <row r="38" spans="1:26" ht="12.75" customHeight="1" x14ac:dyDescent="0.2">
      <c r="A38" s="10" t="s">
        <v>96</v>
      </c>
      <c r="B38" s="53">
        <v>2350</v>
      </c>
      <c r="C38" s="10"/>
      <c r="D38" s="53">
        <v>2350</v>
      </c>
      <c r="E38" s="53"/>
      <c r="F38" s="53">
        <v>2350</v>
      </c>
      <c r="G38" s="53"/>
      <c r="H38" s="53">
        <v>2350</v>
      </c>
      <c r="I38" s="55">
        <v>2350</v>
      </c>
      <c r="J38" s="55">
        <v>2350</v>
      </c>
      <c r="K38" s="55">
        <v>2350</v>
      </c>
      <c r="L38" s="55">
        <v>2350</v>
      </c>
      <c r="M38" s="55">
        <v>2350</v>
      </c>
      <c r="N38" s="55">
        <v>0</v>
      </c>
      <c r="O38" s="10"/>
      <c r="P38" s="54"/>
      <c r="Q38" s="10"/>
      <c r="R38" s="10"/>
      <c r="S38" s="18"/>
      <c r="T38" s="18"/>
      <c r="U38" s="18"/>
      <c r="V38" s="18"/>
      <c r="W38" s="18"/>
      <c r="X38" s="18"/>
      <c r="Y38" s="18"/>
      <c r="Z38" s="18"/>
    </row>
    <row r="39" spans="1:26" ht="12.75" customHeight="1" x14ac:dyDescent="0.2">
      <c r="A39" s="69" t="s">
        <v>97</v>
      </c>
      <c r="B39" s="53">
        <v>4257</v>
      </c>
      <c r="C39" s="70"/>
      <c r="D39" s="53">
        <v>13224</v>
      </c>
      <c r="E39" s="53"/>
      <c r="F39" s="53">
        <v>9421</v>
      </c>
      <c r="G39" s="53"/>
      <c r="H39" s="53">
        <v>11477</v>
      </c>
      <c r="I39" s="55">
        <v>6416</v>
      </c>
      <c r="J39" s="55">
        <v>581</v>
      </c>
      <c r="K39" s="55">
        <v>6284</v>
      </c>
      <c r="L39" s="55">
        <v>5003</v>
      </c>
      <c r="M39" s="55">
        <v>3154</v>
      </c>
      <c r="N39" s="55">
        <v>4061</v>
      </c>
      <c r="O39" s="10"/>
      <c r="P39" s="54"/>
      <c r="Q39" s="10"/>
      <c r="R39" s="10"/>
      <c r="S39" s="10"/>
      <c r="T39" s="10"/>
      <c r="U39" s="10"/>
      <c r="V39" s="10"/>
      <c r="W39" s="10"/>
      <c r="X39" s="10"/>
      <c r="Y39" s="10"/>
      <c r="Z39" s="10"/>
    </row>
    <row r="40" spans="1:26" ht="12.75" customHeight="1" x14ac:dyDescent="0.2">
      <c r="A40" s="10" t="s">
        <v>98</v>
      </c>
      <c r="B40" s="53">
        <v>79018</v>
      </c>
      <c r="C40" s="10"/>
      <c r="D40" s="53">
        <v>72740</v>
      </c>
      <c r="E40" s="53"/>
      <c r="F40" s="53">
        <v>59075</v>
      </c>
      <c r="G40" s="53"/>
      <c r="H40" s="53">
        <v>53519</v>
      </c>
      <c r="I40" s="55">
        <v>51108</v>
      </c>
      <c r="J40" s="55">
        <v>51421</v>
      </c>
      <c r="K40" s="55">
        <v>45491</v>
      </c>
      <c r="L40" s="55">
        <v>39788</v>
      </c>
      <c r="M40" s="55">
        <v>36785</v>
      </c>
      <c r="N40" s="55">
        <v>29143</v>
      </c>
      <c r="O40" s="10"/>
      <c r="P40" s="54"/>
      <c r="Q40" s="10"/>
      <c r="R40" s="10"/>
      <c r="S40" s="10"/>
      <c r="T40" s="10"/>
      <c r="U40" s="10"/>
      <c r="V40" s="10"/>
      <c r="W40" s="10"/>
      <c r="X40" s="10"/>
      <c r="Y40" s="10"/>
      <c r="Z40" s="10"/>
    </row>
    <row r="41" spans="1:26" ht="12.75" customHeight="1" x14ac:dyDescent="0.2">
      <c r="A41" s="18" t="s">
        <v>99</v>
      </c>
      <c r="B41" s="57">
        <v>85625</v>
      </c>
      <c r="C41" s="18"/>
      <c r="D41" s="57">
        <v>88314</v>
      </c>
      <c r="E41" s="57"/>
      <c r="F41" s="57">
        <v>70846</v>
      </c>
      <c r="G41" s="57"/>
      <c r="H41" s="57">
        <v>67346</v>
      </c>
      <c r="I41" s="71">
        <v>59874</v>
      </c>
      <c r="J41" s="71">
        <v>54352</v>
      </c>
      <c r="K41" s="71">
        <v>54125</v>
      </c>
      <c r="L41" s="71">
        <v>47141</v>
      </c>
      <c r="M41" s="71">
        <v>42289</v>
      </c>
      <c r="N41" s="71">
        <v>33204</v>
      </c>
      <c r="O41" s="10"/>
      <c r="P41" s="54"/>
      <c r="Q41" s="10"/>
      <c r="R41" s="10"/>
      <c r="S41" s="10"/>
      <c r="T41" s="10"/>
      <c r="U41" s="10"/>
      <c r="V41" s="10"/>
      <c r="W41" s="10"/>
      <c r="X41" s="10"/>
      <c r="Y41" s="10"/>
      <c r="Z41" s="10"/>
    </row>
    <row r="42" spans="1:26" ht="12.75" customHeight="1" x14ac:dyDescent="0.2">
      <c r="A42" s="10" t="s">
        <v>30</v>
      </c>
      <c r="B42" s="53">
        <v>415</v>
      </c>
      <c r="C42" s="10"/>
      <c r="D42" s="53">
        <v>427</v>
      </c>
      <c r="E42" s="72"/>
      <c r="F42" s="53">
        <v>8559</v>
      </c>
      <c r="G42" s="73" t="s">
        <v>100</v>
      </c>
      <c r="H42" s="53">
        <v>9218</v>
      </c>
      <c r="I42" s="55">
        <v>8633</v>
      </c>
      <c r="J42" s="55">
        <v>8990</v>
      </c>
      <c r="K42" s="55">
        <v>8676</v>
      </c>
      <c r="L42" s="55">
        <v>7758</v>
      </c>
      <c r="M42" s="55">
        <v>7281</v>
      </c>
      <c r="N42" s="55">
        <v>6376</v>
      </c>
      <c r="O42" s="10"/>
      <c r="P42" s="54"/>
      <c r="Q42" s="55"/>
      <c r="R42" s="10"/>
      <c r="S42" s="10"/>
      <c r="T42" s="10"/>
      <c r="U42" s="10"/>
      <c r="V42" s="10"/>
      <c r="W42" s="10"/>
      <c r="X42" s="10"/>
      <c r="Y42" s="10"/>
      <c r="Z42" s="10"/>
    </row>
    <row r="43" spans="1:26" ht="12.75" customHeight="1" x14ac:dyDescent="0.2">
      <c r="A43" s="15" t="s">
        <v>101</v>
      </c>
      <c r="B43" s="60">
        <v>86040</v>
      </c>
      <c r="C43" s="15"/>
      <c r="D43" s="60">
        <v>88741</v>
      </c>
      <c r="E43" s="60"/>
      <c r="F43" s="60">
        <v>79405</v>
      </c>
      <c r="G43" s="60"/>
      <c r="H43" s="60">
        <v>76564</v>
      </c>
      <c r="I43" s="61">
        <v>68507</v>
      </c>
      <c r="J43" s="61">
        <v>63342</v>
      </c>
      <c r="K43" s="61">
        <v>62801</v>
      </c>
      <c r="L43" s="61">
        <v>54899</v>
      </c>
      <c r="M43" s="61">
        <v>49570</v>
      </c>
      <c r="N43" s="61">
        <v>39580</v>
      </c>
      <c r="O43" s="10"/>
      <c r="P43" s="54"/>
      <c r="Q43" s="10"/>
      <c r="R43" s="10"/>
      <c r="S43" s="10"/>
      <c r="T43" s="10"/>
      <c r="U43" s="10"/>
      <c r="V43" s="10"/>
      <c r="W43" s="10"/>
      <c r="X43" s="10"/>
      <c r="Y43" s="10"/>
      <c r="Z43" s="10"/>
    </row>
    <row r="44" spans="1:26" ht="12.75" customHeight="1" x14ac:dyDescent="0.2">
      <c r="A44" s="18"/>
      <c r="B44" s="57"/>
      <c r="C44" s="18"/>
      <c r="D44" s="57"/>
      <c r="E44" s="57"/>
      <c r="F44" s="57"/>
      <c r="G44" s="57"/>
      <c r="H44" s="57"/>
      <c r="I44" s="30"/>
      <c r="J44" s="71"/>
      <c r="K44" s="71"/>
      <c r="L44" s="71"/>
      <c r="M44" s="71"/>
      <c r="N44" s="71"/>
      <c r="O44" s="10"/>
      <c r="P44" s="54"/>
      <c r="Q44" s="10"/>
      <c r="R44" s="10"/>
      <c r="S44" s="10"/>
      <c r="T44" s="10"/>
      <c r="U44" s="10"/>
      <c r="V44" s="10"/>
      <c r="W44" s="10"/>
      <c r="X44" s="10"/>
      <c r="Y44" s="10"/>
      <c r="Z44" s="10"/>
    </row>
    <row r="45" spans="1:26" ht="12.75" customHeight="1" x14ac:dyDescent="0.2">
      <c r="A45" s="18" t="s">
        <v>102</v>
      </c>
      <c r="B45" s="57"/>
      <c r="C45" s="18"/>
      <c r="D45" s="57"/>
      <c r="E45" s="57"/>
      <c r="F45" s="57"/>
      <c r="G45" s="57"/>
      <c r="H45" s="57"/>
      <c r="I45" s="30"/>
      <c r="J45" s="71"/>
      <c r="K45" s="71"/>
      <c r="L45" s="71"/>
      <c r="M45" s="71"/>
      <c r="N45" s="71"/>
      <c r="O45" s="10"/>
      <c r="P45" s="54"/>
      <c r="Q45" s="10"/>
      <c r="R45" s="10"/>
      <c r="S45" s="10"/>
      <c r="T45" s="10"/>
      <c r="U45" s="10"/>
      <c r="V45" s="10"/>
      <c r="W45" s="10"/>
      <c r="X45" s="10"/>
      <c r="Y45" s="10"/>
      <c r="Z45" s="10"/>
    </row>
    <row r="46" spans="1:26" ht="12.75" customHeight="1" x14ac:dyDescent="0.2">
      <c r="A46" s="74" t="s">
        <v>103</v>
      </c>
      <c r="B46" s="75">
        <v>31386</v>
      </c>
      <c r="C46" s="74"/>
      <c r="D46" s="75">
        <v>40674</v>
      </c>
      <c r="E46" s="75"/>
      <c r="F46" s="75">
        <v>45336</v>
      </c>
      <c r="G46" s="75"/>
      <c r="H46" s="75">
        <v>58242</v>
      </c>
      <c r="I46" s="55">
        <v>47443</v>
      </c>
      <c r="J46" s="55">
        <v>38202</v>
      </c>
      <c r="K46" s="55">
        <v>43079</v>
      </c>
      <c r="L46" s="55">
        <v>43500</v>
      </c>
      <c r="M46" s="55">
        <v>47637</v>
      </c>
      <c r="N46" s="55">
        <v>31299</v>
      </c>
      <c r="O46" s="10"/>
      <c r="P46" s="54"/>
      <c r="Q46" s="10"/>
      <c r="R46" s="10"/>
      <c r="S46" s="10"/>
      <c r="T46" s="10"/>
      <c r="U46" s="10"/>
      <c r="V46" s="10"/>
      <c r="W46" s="10"/>
      <c r="X46" s="10"/>
      <c r="Y46" s="10"/>
      <c r="Z46" s="10"/>
    </row>
    <row r="47" spans="1:26" ht="12.75" customHeight="1" x14ac:dyDescent="0.2">
      <c r="A47" s="10" t="s">
        <v>104</v>
      </c>
      <c r="B47" s="53" t="s">
        <v>25</v>
      </c>
      <c r="C47" s="10"/>
      <c r="D47" s="53">
        <v>0</v>
      </c>
      <c r="E47" s="53"/>
      <c r="F47" s="53">
        <v>0</v>
      </c>
      <c r="G47" s="53"/>
      <c r="H47" s="53">
        <v>0</v>
      </c>
      <c r="I47" s="55">
        <v>0</v>
      </c>
      <c r="J47" s="55">
        <v>0</v>
      </c>
      <c r="K47" s="55">
        <v>0</v>
      </c>
      <c r="L47" s="55">
        <v>0</v>
      </c>
      <c r="M47" s="55">
        <v>0</v>
      </c>
      <c r="N47" s="55">
        <v>48</v>
      </c>
      <c r="O47" s="10"/>
      <c r="P47" s="54"/>
      <c r="Q47" s="10"/>
      <c r="R47" s="10"/>
      <c r="S47" s="10"/>
      <c r="T47" s="10"/>
      <c r="U47" s="10"/>
      <c r="V47" s="10"/>
      <c r="W47" s="10"/>
      <c r="X47" s="10"/>
      <c r="Y47" s="10"/>
      <c r="Z47" s="10"/>
    </row>
    <row r="48" spans="1:26" ht="12.75" customHeight="1" x14ac:dyDescent="0.2">
      <c r="A48" s="10" t="s">
        <v>105</v>
      </c>
      <c r="B48" s="53">
        <v>2146</v>
      </c>
      <c r="C48" s="10"/>
      <c r="D48" s="53">
        <v>2578</v>
      </c>
      <c r="E48" s="53"/>
      <c r="F48" s="53">
        <v>2587</v>
      </c>
      <c r="G48" s="53"/>
      <c r="H48" s="53">
        <v>2671</v>
      </c>
      <c r="I48" s="55">
        <v>4149</v>
      </c>
      <c r="J48" s="55">
        <v>5328</v>
      </c>
      <c r="K48" s="55">
        <v>5866</v>
      </c>
      <c r="L48" s="55">
        <v>5258</v>
      </c>
      <c r="M48" s="55">
        <v>4541</v>
      </c>
      <c r="N48" s="55">
        <v>5273</v>
      </c>
      <c r="O48" s="10"/>
      <c r="P48" s="54"/>
      <c r="Q48" s="10"/>
      <c r="R48" s="10"/>
      <c r="S48" s="10"/>
      <c r="T48" s="10"/>
      <c r="U48" s="10"/>
      <c r="V48" s="10"/>
      <c r="W48" s="10"/>
      <c r="X48" s="10"/>
      <c r="Y48" s="10"/>
      <c r="Z48" s="10"/>
    </row>
    <row r="49" spans="1:26" ht="12.75" customHeight="1" x14ac:dyDescent="0.2">
      <c r="A49" s="10" t="s">
        <v>106</v>
      </c>
      <c r="B49" s="53">
        <v>6272</v>
      </c>
      <c r="C49" s="10"/>
      <c r="D49" s="53">
        <v>6978</v>
      </c>
      <c r="E49" s="53"/>
      <c r="F49" s="53">
        <v>6935</v>
      </c>
      <c r="G49" s="53"/>
      <c r="H49" s="53">
        <v>8718</v>
      </c>
      <c r="I49" s="55">
        <v>7574</v>
      </c>
      <c r="J49" s="55">
        <v>6150</v>
      </c>
      <c r="K49" s="55">
        <v>6545</v>
      </c>
      <c r="L49" s="55">
        <v>7272</v>
      </c>
      <c r="M49" s="55">
        <v>7090</v>
      </c>
      <c r="N49" s="55">
        <v>3872</v>
      </c>
      <c r="O49" s="10"/>
      <c r="P49" s="54"/>
      <c r="Q49" s="10"/>
      <c r="R49" s="10"/>
      <c r="S49" s="10"/>
      <c r="T49" s="10"/>
      <c r="U49" s="10"/>
      <c r="V49" s="10"/>
      <c r="W49" s="10"/>
      <c r="X49" s="10"/>
      <c r="Y49" s="10"/>
      <c r="Z49" s="10"/>
    </row>
    <row r="50" spans="1:26" ht="12.75" customHeight="1" x14ac:dyDescent="0.2">
      <c r="A50" s="10" t="s">
        <v>107</v>
      </c>
      <c r="B50" s="53">
        <v>384</v>
      </c>
      <c r="C50" s="10"/>
      <c r="D50" s="53">
        <v>507</v>
      </c>
      <c r="E50" s="53"/>
      <c r="F50" s="53">
        <v>466</v>
      </c>
      <c r="G50" s="53"/>
      <c r="H50" s="53">
        <v>491</v>
      </c>
      <c r="I50" s="55">
        <v>396</v>
      </c>
      <c r="J50" s="55">
        <v>445</v>
      </c>
      <c r="K50" s="55">
        <v>541</v>
      </c>
      <c r="L50" s="55">
        <v>1694</v>
      </c>
      <c r="M50" s="55">
        <v>1481</v>
      </c>
      <c r="N50" s="55">
        <v>1407</v>
      </c>
      <c r="O50" s="10"/>
      <c r="P50" s="54"/>
      <c r="Q50" s="10"/>
      <c r="R50" s="10"/>
      <c r="S50" s="10"/>
      <c r="T50" s="10"/>
      <c r="U50" s="10"/>
      <c r="V50" s="10"/>
      <c r="W50" s="10"/>
      <c r="X50" s="10"/>
      <c r="Y50" s="10"/>
      <c r="Z50" s="10"/>
    </row>
    <row r="51" spans="1:26" ht="12.75" customHeight="1" x14ac:dyDescent="0.2">
      <c r="A51" s="10" t="s">
        <v>108</v>
      </c>
      <c r="B51" s="53">
        <v>92</v>
      </c>
      <c r="C51" s="10"/>
      <c r="D51" s="53">
        <v>516</v>
      </c>
      <c r="E51" s="53"/>
      <c r="F51" s="53">
        <v>1073</v>
      </c>
      <c r="G51" s="53"/>
      <c r="H51" s="53">
        <v>1196</v>
      </c>
      <c r="I51" s="55">
        <v>86</v>
      </c>
      <c r="J51" s="55">
        <v>105</v>
      </c>
      <c r="K51" s="55">
        <v>183</v>
      </c>
      <c r="L51" s="55">
        <v>71</v>
      </c>
      <c r="M51" s="55">
        <v>79</v>
      </c>
      <c r="N51" s="55">
        <v>72</v>
      </c>
      <c r="O51" s="10"/>
      <c r="P51" s="54"/>
      <c r="Q51" s="10"/>
      <c r="R51" s="10"/>
      <c r="S51" s="10"/>
      <c r="T51" s="10"/>
      <c r="U51" s="10"/>
      <c r="V51" s="10"/>
      <c r="W51" s="10"/>
      <c r="X51" s="10"/>
      <c r="Y51" s="10"/>
      <c r="Z51" s="10"/>
    </row>
    <row r="52" spans="1:26" ht="12.75" customHeight="1" x14ac:dyDescent="0.2">
      <c r="A52" s="15" t="s">
        <v>109</v>
      </c>
      <c r="B52" s="60">
        <v>40280</v>
      </c>
      <c r="C52" s="15"/>
      <c r="D52" s="60">
        <v>51253</v>
      </c>
      <c r="E52" s="60"/>
      <c r="F52" s="60">
        <v>56397</v>
      </c>
      <c r="G52" s="60"/>
      <c r="H52" s="60">
        <v>71318</v>
      </c>
      <c r="I52" s="61">
        <v>59648</v>
      </c>
      <c r="J52" s="61">
        <v>50230</v>
      </c>
      <c r="K52" s="61">
        <v>56214</v>
      </c>
      <c r="L52" s="61">
        <v>57795</v>
      </c>
      <c r="M52" s="61">
        <v>60828</v>
      </c>
      <c r="N52" s="61">
        <v>41971</v>
      </c>
      <c r="O52" s="10"/>
      <c r="P52" s="54"/>
      <c r="Q52" s="10"/>
      <c r="R52" s="10"/>
      <c r="S52" s="10"/>
      <c r="T52" s="10"/>
      <c r="U52" s="10"/>
      <c r="V52" s="10"/>
      <c r="W52" s="10"/>
      <c r="X52" s="10"/>
      <c r="Y52" s="10"/>
      <c r="Z52" s="10"/>
    </row>
    <row r="53" spans="1:26" ht="12.75" customHeight="1" x14ac:dyDescent="0.2">
      <c r="A53" s="76"/>
      <c r="B53" s="77"/>
      <c r="C53" s="76"/>
      <c r="D53" s="77"/>
      <c r="E53" s="77"/>
      <c r="F53" s="77"/>
      <c r="G53" s="77"/>
      <c r="H53" s="77"/>
      <c r="I53" s="78"/>
      <c r="J53" s="55"/>
      <c r="K53" s="55"/>
      <c r="L53" s="55"/>
      <c r="M53" s="55"/>
      <c r="N53" s="55"/>
      <c r="O53" s="10"/>
      <c r="P53" s="54"/>
      <c r="Q53" s="10"/>
      <c r="R53" s="10"/>
      <c r="S53" s="10"/>
      <c r="T53" s="10"/>
      <c r="U53" s="10"/>
      <c r="V53" s="10"/>
      <c r="W53" s="10"/>
      <c r="X53" s="10"/>
      <c r="Y53" s="10"/>
      <c r="Z53" s="10"/>
    </row>
    <row r="54" spans="1:26" ht="12.75" customHeight="1" x14ac:dyDescent="0.2">
      <c r="A54" s="18" t="s">
        <v>110</v>
      </c>
      <c r="B54" s="57"/>
      <c r="C54" s="18"/>
      <c r="D54" s="57"/>
      <c r="E54" s="57"/>
      <c r="F54" s="57"/>
      <c r="G54" s="57"/>
      <c r="H54" s="57"/>
      <c r="I54" s="30"/>
      <c r="J54" s="55"/>
      <c r="K54" s="55"/>
      <c r="L54" s="55"/>
      <c r="M54" s="55"/>
      <c r="N54" s="55"/>
      <c r="O54" s="10"/>
      <c r="P54" s="54"/>
      <c r="Q54" s="10"/>
      <c r="R54" s="10"/>
      <c r="S54" s="10"/>
      <c r="T54" s="10"/>
      <c r="U54" s="10"/>
      <c r="V54" s="10"/>
      <c r="W54" s="10"/>
      <c r="X54" s="10"/>
      <c r="Y54" s="10"/>
      <c r="Z54" s="10"/>
    </row>
    <row r="55" spans="1:26" ht="12.75" customHeight="1" x14ac:dyDescent="0.2">
      <c r="A55" s="10" t="s">
        <v>111</v>
      </c>
      <c r="B55" s="53">
        <v>7246</v>
      </c>
      <c r="C55" s="10"/>
      <c r="D55" s="53">
        <v>6424</v>
      </c>
      <c r="E55" s="53"/>
      <c r="F55" s="53">
        <v>15648</v>
      </c>
      <c r="G55" s="53"/>
      <c r="H55" s="53">
        <v>13273</v>
      </c>
      <c r="I55" s="55">
        <v>10746</v>
      </c>
      <c r="J55" s="55">
        <v>8688</v>
      </c>
      <c r="K55" s="55">
        <v>8983</v>
      </c>
      <c r="L55" s="55">
        <v>10827</v>
      </c>
      <c r="M55" s="55">
        <v>7201</v>
      </c>
      <c r="N55" s="55">
        <v>5089</v>
      </c>
      <c r="O55" s="10"/>
      <c r="P55" s="54"/>
      <c r="Q55" s="10"/>
      <c r="R55" s="10"/>
      <c r="S55" s="10"/>
      <c r="T55" s="10"/>
      <c r="U55" s="10"/>
      <c r="V55" s="10"/>
      <c r="W55" s="10"/>
      <c r="X55" s="10"/>
      <c r="Y55" s="10"/>
      <c r="Z55" s="10"/>
    </row>
    <row r="56" spans="1:26" ht="12.75" customHeight="1" x14ac:dyDescent="0.2">
      <c r="A56" s="10" t="s">
        <v>112</v>
      </c>
      <c r="B56" s="53" t="s">
        <v>25</v>
      </c>
      <c r="C56" s="10"/>
      <c r="D56" s="53">
        <v>0</v>
      </c>
      <c r="E56" s="53"/>
      <c r="F56" s="53">
        <v>0</v>
      </c>
      <c r="G56" s="53"/>
      <c r="H56" s="53">
        <v>0</v>
      </c>
      <c r="I56" s="55">
        <v>0</v>
      </c>
      <c r="J56" s="55">
        <v>0</v>
      </c>
      <c r="K56" s="55">
        <v>0</v>
      </c>
      <c r="L56" s="55">
        <v>0</v>
      </c>
      <c r="M56" s="55">
        <v>0</v>
      </c>
      <c r="N56" s="55">
        <v>259</v>
      </c>
      <c r="O56" s="10"/>
      <c r="P56" s="54"/>
      <c r="Q56" s="10"/>
      <c r="R56" s="10"/>
      <c r="S56" s="10"/>
      <c r="T56" s="10"/>
      <c r="U56" s="10"/>
      <c r="V56" s="10"/>
      <c r="W56" s="10"/>
      <c r="X56" s="10"/>
      <c r="Y56" s="10"/>
      <c r="Z56" s="10"/>
    </row>
    <row r="57" spans="1:26" ht="12.75" customHeight="1" x14ac:dyDescent="0.2">
      <c r="A57" s="10" t="s">
        <v>113</v>
      </c>
      <c r="B57" s="53" t="s">
        <v>25</v>
      </c>
      <c r="C57" s="10"/>
      <c r="D57" s="53">
        <v>0</v>
      </c>
      <c r="E57" s="53"/>
      <c r="F57" s="53">
        <v>0</v>
      </c>
      <c r="G57" s="53"/>
      <c r="H57" s="53">
        <v>0</v>
      </c>
      <c r="I57" s="55">
        <v>0</v>
      </c>
      <c r="J57" s="55">
        <v>0</v>
      </c>
      <c r="K57" s="55">
        <v>0</v>
      </c>
      <c r="L57" s="55">
        <v>0</v>
      </c>
      <c r="M57" s="55">
        <v>0</v>
      </c>
      <c r="N57" s="55">
        <v>485</v>
      </c>
      <c r="O57" s="10"/>
      <c r="P57" s="54"/>
      <c r="Q57" s="10"/>
      <c r="R57" s="10"/>
      <c r="S57" s="10"/>
      <c r="T57" s="10"/>
      <c r="U57" s="10"/>
      <c r="V57" s="10"/>
      <c r="W57" s="10"/>
      <c r="X57" s="10"/>
      <c r="Y57" s="10"/>
      <c r="Z57" s="10"/>
    </row>
    <row r="58" spans="1:26" ht="12.75" customHeight="1" x14ac:dyDescent="0.2">
      <c r="A58" s="10" t="s">
        <v>114</v>
      </c>
      <c r="B58" s="53">
        <v>14437</v>
      </c>
      <c r="C58" s="10"/>
      <c r="D58" s="53">
        <v>17098</v>
      </c>
      <c r="E58" s="53"/>
      <c r="F58" s="53">
        <v>15119</v>
      </c>
      <c r="G58" s="53"/>
      <c r="H58" s="53">
        <v>25644</v>
      </c>
      <c r="I58" s="55">
        <v>18030</v>
      </c>
      <c r="J58" s="55">
        <v>14791</v>
      </c>
      <c r="K58" s="55">
        <v>15802</v>
      </c>
      <c r="L58" s="55">
        <v>15911</v>
      </c>
      <c r="M58" s="55">
        <v>14748</v>
      </c>
      <c r="N58" s="55">
        <v>12972</v>
      </c>
      <c r="O58" s="10"/>
      <c r="P58" s="54"/>
      <c r="Q58" s="10"/>
      <c r="R58" s="10"/>
      <c r="S58" s="10"/>
      <c r="T58" s="10"/>
      <c r="U58" s="10"/>
      <c r="V58" s="10"/>
      <c r="W58" s="10"/>
      <c r="X58" s="10"/>
      <c r="Y58" s="10"/>
      <c r="Z58" s="10"/>
    </row>
    <row r="59" spans="1:26" ht="12.75" customHeight="1" x14ac:dyDescent="0.2">
      <c r="A59" s="10" t="s">
        <v>115</v>
      </c>
      <c r="B59" s="53">
        <v>1847</v>
      </c>
      <c r="C59" s="10"/>
      <c r="D59" s="53">
        <v>1442</v>
      </c>
      <c r="E59" s="53"/>
      <c r="F59" s="53">
        <v>2165</v>
      </c>
      <c r="G59" s="53"/>
      <c r="H59" s="53">
        <v>1589</v>
      </c>
      <c r="I59" s="55">
        <v>1576</v>
      </c>
      <c r="J59" s="55">
        <v>2301</v>
      </c>
      <c r="K59" s="55">
        <v>2432</v>
      </c>
      <c r="L59" s="55">
        <v>570</v>
      </c>
      <c r="M59" s="55">
        <v>553</v>
      </c>
      <c r="N59" s="55">
        <v>915</v>
      </c>
      <c r="O59" s="10"/>
      <c r="P59" s="54"/>
      <c r="Q59" s="10"/>
      <c r="R59" s="10"/>
      <c r="S59" s="10"/>
      <c r="T59" s="10"/>
      <c r="U59" s="10"/>
      <c r="V59" s="10"/>
      <c r="W59" s="10"/>
      <c r="X59" s="10"/>
      <c r="Y59" s="10"/>
      <c r="Z59" s="10"/>
    </row>
    <row r="60" spans="1:26" ht="12.75" customHeight="1" x14ac:dyDescent="0.2">
      <c r="A60" s="10" t="s">
        <v>116</v>
      </c>
      <c r="B60" s="53">
        <v>1200</v>
      </c>
      <c r="C60" s="10"/>
      <c r="D60" s="53">
        <v>1377</v>
      </c>
      <c r="E60" s="53"/>
      <c r="F60" s="53">
        <v>1408</v>
      </c>
      <c r="G60" s="53"/>
      <c r="H60" s="53">
        <v>1217</v>
      </c>
      <c r="I60" s="55">
        <v>736</v>
      </c>
      <c r="J60" s="55">
        <v>748</v>
      </c>
      <c r="K60" s="55">
        <v>1065</v>
      </c>
      <c r="L60" s="55">
        <v>1472</v>
      </c>
      <c r="M60" s="55">
        <v>1547</v>
      </c>
      <c r="N60" s="55">
        <v>1409</v>
      </c>
      <c r="O60" s="10"/>
      <c r="P60" s="54"/>
      <c r="Q60" s="10"/>
      <c r="R60" s="10"/>
      <c r="S60" s="10"/>
      <c r="T60" s="10"/>
      <c r="U60" s="10"/>
      <c r="V60" s="10"/>
      <c r="W60" s="10"/>
      <c r="X60" s="10"/>
      <c r="Y60" s="10"/>
      <c r="Z60" s="10"/>
    </row>
    <row r="61" spans="1:26" ht="12.75" customHeight="1" x14ac:dyDescent="0.2">
      <c r="A61" s="10" t="s">
        <v>117</v>
      </c>
      <c r="B61" s="53">
        <v>16066</v>
      </c>
      <c r="C61" s="10"/>
      <c r="D61" s="53">
        <v>18949</v>
      </c>
      <c r="E61" s="53"/>
      <c r="F61" s="53">
        <v>19143</v>
      </c>
      <c r="G61" s="53"/>
      <c r="H61" s="53">
        <v>20995</v>
      </c>
      <c r="I61" s="55">
        <v>15807</v>
      </c>
      <c r="J61" s="55">
        <v>14545</v>
      </c>
      <c r="K61" s="55">
        <v>14998</v>
      </c>
      <c r="L61" s="55">
        <v>12792</v>
      </c>
      <c r="M61" s="55">
        <v>12569</v>
      </c>
      <c r="N61" s="55">
        <v>11604</v>
      </c>
      <c r="O61" s="10"/>
      <c r="P61" s="54"/>
      <c r="Q61" s="10"/>
      <c r="R61" s="10"/>
      <c r="S61" s="10"/>
      <c r="T61" s="10"/>
      <c r="U61" s="10"/>
      <c r="V61" s="10"/>
      <c r="W61" s="10"/>
      <c r="X61" s="10"/>
      <c r="Y61" s="10"/>
      <c r="Z61" s="10"/>
    </row>
    <row r="62" spans="1:26" ht="12.75" customHeight="1" x14ac:dyDescent="0.2">
      <c r="A62" s="59" t="s">
        <v>118</v>
      </c>
      <c r="B62" s="60">
        <v>40796</v>
      </c>
      <c r="C62" s="15"/>
      <c r="D62" s="60">
        <v>45290</v>
      </c>
      <c r="E62" s="60"/>
      <c r="F62" s="60">
        <v>53483</v>
      </c>
      <c r="G62" s="60"/>
      <c r="H62" s="60">
        <v>62718</v>
      </c>
      <c r="I62" s="61">
        <v>46895</v>
      </c>
      <c r="J62" s="61">
        <v>41073</v>
      </c>
      <c r="K62" s="61">
        <v>43280</v>
      </c>
      <c r="L62" s="61">
        <v>41572</v>
      </c>
      <c r="M62" s="61">
        <v>36618</v>
      </c>
      <c r="N62" s="61">
        <v>32733</v>
      </c>
      <c r="O62" s="10"/>
      <c r="P62" s="54"/>
      <c r="Q62" s="10"/>
      <c r="R62" s="10"/>
      <c r="S62" s="10"/>
      <c r="T62" s="10"/>
      <c r="U62" s="10"/>
      <c r="V62" s="10"/>
      <c r="W62" s="10"/>
      <c r="X62" s="10"/>
      <c r="Y62" s="10"/>
      <c r="Z62" s="10"/>
    </row>
    <row r="63" spans="1:26" ht="12.75" customHeight="1" x14ac:dyDescent="0.2">
      <c r="A63" s="59" t="s">
        <v>119</v>
      </c>
      <c r="B63" s="60">
        <v>81076</v>
      </c>
      <c r="C63" s="15"/>
      <c r="D63" s="60">
        <v>96543</v>
      </c>
      <c r="E63" s="60"/>
      <c r="F63" s="60">
        <v>109880</v>
      </c>
      <c r="G63" s="60"/>
      <c r="H63" s="60">
        <v>0</v>
      </c>
      <c r="I63" s="61">
        <v>0</v>
      </c>
      <c r="J63" s="61">
        <v>0</v>
      </c>
      <c r="K63" s="61">
        <v>0</v>
      </c>
      <c r="L63" s="61">
        <v>0</v>
      </c>
      <c r="M63" s="61">
        <v>0</v>
      </c>
      <c r="N63" s="61">
        <v>0</v>
      </c>
      <c r="O63" s="18"/>
      <c r="P63" s="54"/>
      <c r="Q63" s="10"/>
      <c r="R63" s="10"/>
      <c r="S63" s="10"/>
      <c r="T63" s="10"/>
      <c r="U63" s="10"/>
      <c r="V63" s="10"/>
      <c r="W63" s="10"/>
      <c r="X63" s="10"/>
      <c r="Y63" s="10"/>
      <c r="Z63" s="10"/>
    </row>
    <row r="64" spans="1:26" ht="12.75" customHeight="1" x14ac:dyDescent="0.2">
      <c r="A64" s="20" t="s">
        <v>120</v>
      </c>
      <c r="B64" s="63" t="s">
        <v>25</v>
      </c>
      <c r="C64" s="64"/>
      <c r="D64" s="63">
        <v>0</v>
      </c>
      <c r="E64" s="63"/>
      <c r="F64" s="63">
        <v>13708</v>
      </c>
      <c r="G64" s="63"/>
      <c r="H64" s="63">
        <v>0</v>
      </c>
      <c r="I64" s="79">
        <v>0</v>
      </c>
      <c r="J64" s="79">
        <v>0</v>
      </c>
      <c r="K64" s="79">
        <v>0</v>
      </c>
      <c r="L64" s="79">
        <v>0</v>
      </c>
      <c r="M64" s="79">
        <v>0</v>
      </c>
      <c r="N64" s="79">
        <v>0</v>
      </c>
      <c r="O64" s="10"/>
      <c r="P64" s="54"/>
      <c r="Q64" s="10"/>
      <c r="R64" s="10"/>
      <c r="S64" s="10"/>
      <c r="T64" s="10"/>
      <c r="U64" s="10"/>
      <c r="V64" s="10"/>
      <c r="W64" s="10"/>
      <c r="X64" s="10"/>
      <c r="Y64" s="10"/>
      <c r="Z64" s="10"/>
    </row>
    <row r="65" spans="1:26" ht="12.75" customHeight="1" x14ac:dyDescent="0.2">
      <c r="A65" s="18" t="s">
        <v>121</v>
      </c>
      <c r="B65" s="60">
        <v>167116</v>
      </c>
      <c r="C65" s="15"/>
      <c r="D65" s="60">
        <v>185284</v>
      </c>
      <c r="E65" s="60"/>
      <c r="F65" s="60">
        <v>202993</v>
      </c>
      <c r="G65" s="60"/>
      <c r="H65" s="60">
        <v>210600</v>
      </c>
      <c r="I65" s="61">
        <v>175050</v>
      </c>
      <c r="J65" s="61">
        <v>154645</v>
      </c>
      <c r="K65" s="61">
        <v>162295</v>
      </c>
      <c r="L65" s="61">
        <v>154266</v>
      </c>
      <c r="M65" s="61">
        <v>147016</v>
      </c>
      <c r="N65" s="61">
        <v>114284</v>
      </c>
      <c r="O65" s="18"/>
      <c r="P65" s="54"/>
      <c r="Q65" s="10"/>
      <c r="R65" s="10"/>
      <c r="S65" s="10"/>
      <c r="T65" s="10"/>
      <c r="U65" s="10"/>
      <c r="V65" s="10"/>
      <c r="W65" s="10"/>
      <c r="X65" s="10"/>
      <c r="Y65" s="10"/>
      <c r="Z65" s="10"/>
    </row>
    <row r="66" spans="1:26" ht="12.75" customHeight="1" x14ac:dyDescent="0.2">
      <c r="A66" s="10"/>
      <c r="B66" s="10"/>
      <c r="C66" s="10"/>
      <c r="D66" s="50"/>
      <c r="E66" s="50"/>
      <c r="F66" s="50"/>
      <c r="G66" s="50"/>
      <c r="H66" s="10"/>
      <c r="I66" s="10"/>
      <c r="J66" s="10"/>
      <c r="K66" s="43"/>
      <c r="L66" s="43"/>
      <c r="M66" s="43"/>
      <c r="N66" s="43"/>
      <c r="O66" s="10"/>
      <c r="P66" s="54"/>
      <c r="Q66" s="10"/>
      <c r="R66" s="10"/>
      <c r="S66" s="10"/>
      <c r="T66" s="10"/>
      <c r="U66" s="10"/>
      <c r="V66" s="10"/>
      <c r="W66" s="10"/>
      <c r="X66" s="10"/>
      <c r="Y66" s="10"/>
      <c r="Z66" s="10"/>
    </row>
    <row r="67" spans="1:26" ht="12.75" customHeight="1" x14ac:dyDescent="0.2">
      <c r="A67" s="10" t="s">
        <v>122</v>
      </c>
      <c r="B67" s="10"/>
      <c r="C67" s="10"/>
      <c r="D67" s="50"/>
      <c r="E67" s="50"/>
      <c r="F67" s="50">
        <v>8145</v>
      </c>
      <c r="G67" s="50"/>
      <c r="H67" s="10"/>
      <c r="I67" s="10"/>
      <c r="J67" s="10"/>
      <c r="K67" s="43"/>
      <c r="L67" s="43"/>
      <c r="M67" s="43"/>
      <c r="N67" s="43"/>
      <c r="O67" s="10"/>
      <c r="P67" s="54"/>
      <c r="Q67" s="10"/>
      <c r="R67" s="10"/>
      <c r="S67" s="10"/>
      <c r="T67" s="10"/>
      <c r="U67" s="10"/>
      <c r="V67" s="10"/>
      <c r="W67" s="10"/>
      <c r="X67" s="10"/>
      <c r="Y67" s="10"/>
      <c r="Z67" s="10"/>
    </row>
    <row r="68" spans="1:26" ht="12.75" customHeight="1" x14ac:dyDescent="0.2">
      <c r="A68" s="10"/>
      <c r="B68" s="10"/>
      <c r="C68" s="10"/>
      <c r="D68" s="50"/>
      <c r="E68" s="50"/>
      <c r="F68" s="50"/>
      <c r="G68" s="50"/>
      <c r="H68" s="10"/>
      <c r="I68" s="10"/>
      <c r="J68" s="10"/>
      <c r="K68" s="43"/>
      <c r="L68" s="43"/>
      <c r="M68" s="43"/>
      <c r="N68" s="43"/>
      <c r="O68" s="10"/>
      <c r="P68" s="54"/>
      <c r="Q68" s="10"/>
      <c r="R68" s="10"/>
      <c r="S68" s="10"/>
      <c r="T68" s="10"/>
      <c r="U68" s="10"/>
      <c r="V68" s="10"/>
      <c r="W68" s="10"/>
      <c r="X68" s="10"/>
      <c r="Y68" s="10"/>
      <c r="Z68" s="10"/>
    </row>
    <row r="69" spans="1:26" ht="12.75" customHeight="1" x14ac:dyDescent="0.2">
      <c r="A69" s="10" t="s">
        <v>123</v>
      </c>
      <c r="B69" s="10"/>
      <c r="C69" s="10"/>
      <c r="D69" s="10"/>
      <c r="E69" s="10"/>
      <c r="F69" s="10"/>
      <c r="G69" s="10"/>
      <c r="H69" s="10"/>
      <c r="I69" s="10"/>
      <c r="J69" s="10"/>
      <c r="K69" s="10"/>
      <c r="L69" s="10"/>
      <c r="M69" s="10"/>
      <c r="N69" s="10"/>
      <c r="O69" s="10"/>
      <c r="P69" s="54"/>
      <c r="Q69" s="10"/>
      <c r="R69" s="10"/>
      <c r="S69" s="10"/>
      <c r="T69" s="10"/>
      <c r="U69" s="10"/>
      <c r="V69" s="10"/>
      <c r="W69" s="10"/>
      <c r="X69" s="10"/>
      <c r="Y69" s="10"/>
      <c r="Z69" s="10"/>
    </row>
    <row r="70" spans="1:26" ht="12.75" customHeight="1" x14ac:dyDescent="0.2">
      <c r="A70" s="10"/>
      <c r="B70" s="10"/>
      <c r="C70" s="10"/>
      <c r="D70" s="50"/>
      <c r="E70" s="50"/>
      <c r="F70" s="50"/>
      <c r="G70" s="50"/>
      <c r="H70" s="10"/>
      <c r="I70" s="10"/>
      <c r="J70" s="10"/>
      <c r="K70" s="43"/>
      <c r="L70" s="43"/>
      <c r="M70" s="43"/>
      <c r="N70" s="43"/>
      <c r="O70" s="10"/>
      <c r="P70" s="54"/>
      <c r="Q70" s="10"/>
      <c r="R70" s="10"/>
      <c r="S70" s="10"/>
      <c r="T70" s="10"/>
      <c r="U70" s="10"/>
      <c r="V70" s="10"/>
      <c r="W70" s="10"/>
      <c r="X70" s="10"/>
      <c r="Y70" s="10"/>
      <c r="Z70" s="10"/>
    </row>
    <row r="71" spans="1:26" ht="12.75" customHeight="1" x14ac:dyDescent="0.2">
      <c r="A71" s="10"/>
      <c r="B71" s="10"/>
      <c r="C71" s="10"/>
      <c r="D71" s="50"/>
      <c r="E71" s="50"/>
      <c r="F71" s="50"/>
      <c r="G71" s="50"/>
      <c r="H71" s="10"/>
      <c r="I71" s="10"/>
      <c r="J71" s="10"/>
      <c r="K71" s="10"/>
      <c r="L71" s="10"/>
      <c r="M71" s="10"/>
      <c r="N71" s="10"/>
      <c r="O71" s="10"/>
      <c r="P71" s="10"/>
      <c r="Q71" s="10"/>
      <c r="R71" s="10"/>
      <c r="S71" s="10"/>
      <c r="T71" s="10"/>
      <c r="U71" s="10"/>
      <c r="V71" s="10"/>
      <c r="W71" s="10"/>
      <c r="X71" s="10"/>
      <c r="Y71" s="10"/>
      <c r="Z71" s="10"/>
    </row>
    <row r="72" spans="1:26" ht="12.75" customHeight="1" x14ac:dyDescent="0.2">
      <c r="A72" s="10"/>
      <c r="B72" s="10"/>
      <c r="C72" s="10"/>
      <c r="D72" s="50"/>
      <c r="E72" s="50"/>
      <c r="F72" s="50"/>
      <c r="G72" s="50"/>
      <c r="H72" s="10"/>
      <c r="I72" s="10"/>
      <c r="J72" s="10"/>
      <c r="K72" s="10"/>
      <c r="L72" s="10"/>
      <c r="M72" s="10"/>
      <c r="N72" s="10"/>
      <c r="O72" s="10"/>
      <c r="P72" s="10"/>
      <c r="Q72" s="10"/>
      <c r="R72" s="10"/>
      <c r="S72" s="10"/>
      <c r="T72" s="10"/>
      <c r="U72" s="10"/>
      <c r="V72" s="10"/>
      <c r="W72" s="10"/>
      <c r="X72" s="10"/>
      <c r="Y72" s="10"/>
      <c r="Z72" s="10"/>
    </row>
    <row r="73" spans="1:26" ht="12.75" customHeight="1" x14ac:dyDescent="0.2">
      <c r="A73" s="10"/>
      <c r="B73" s="10"/>
      <c r="C73" s="10"/>
      <c r="D73" s="50"/>
      <c r="E73" s="50"/>
      <c r="F73" s="50"/>
      <c r="G73" s="50"/>
      <c r="H73" s="10"/>
      <c r="I73" s="10"/>
      <c r="J73" s="10"/>
      <c r="K73" s="10"/>
      <c r="L73" s="10"/>
      <c r="M73" s="10"/>
      <c r="N73" s="10"/>
      <c r="O73" s="10"/>
      <c r="P73" s="10"/>
      <c r="Q73" s="10"/>
      <c r="R73" s="10"/>
      <c r="S73" s="10"/>
      <c r="T73" s="10"/>
      <c r="U73" s="10"/>
      <c r="V73" s="10"/>
      <c r="W73" s="10"/>
      <c r="X73" s="10"/>
      <c r="Y73" s="10"/>
      <c r="Z73" s="10"/>
    </row>
    <row r="74" spans="1:26" ht="12.75" customHeight="1" x14ac:dyDescent="0.2">
      <c r="A74" s="10"/>
      <c r="B74" s="10"/>
      <c r="C74" s="10"/>
      <c r="D74" s="50"/>
      <c r="E74" s="50"/>
      <c r="F74" s="50"/>
      <c r="G74" s="50"/>
      <c r="H74" s="10"/>
      <c r="I74" s="10"/>
      <c r="J74" s="10"/>
      <c r="K74" s="10"/>
      <c r="L74" s="10"/>
      <c r="M74" s="10"/>
      <c r="N74" s="10"/>
      <c r="O74" s="10"/>
      <c r="P74" s="10"/>
      <c r="Q74" s="10"/>
      <c r="R74" s="10"/>
      <c r="S74" s="10"/>
      <c r="T74" s="10"/>
      <c r="U74" s="10"/>
      <c r="V74" s="10"/>
      <c r="W74" s="10"/>
      <c r="X74" s="10"/>
      <c r="Y74" s="10"/>
      <c r="Z74" s="10"/>
    </row>
    <row r="75" spans="1:26" ht="12.75" customHeight="1" x14ac:dyDescent="0.2">
      <c r="A75" s="10"/>
      <c r="B75" s="10"/>
      <c r="C75" s="10"/>
      <c r="D75" s="50"/>
      <c r="E75" s="50"/>
      <c r="F75" s="50"/>
      <c r="G75" s="50"/>
      <c r="H75" s="10"/>
      <c r="I75" s="10"/>
      <c r="J75" s="10"/>
      <c r="K75" s="10"/>
      <c r="L75" s="10"/>
      <c r="M75" s="10"/>
      <c r="N75" s="10"/>
      <c r="O75" s="10"/>
      <c r="P75" s="10"/>
      <c r="Q75" s="10"/>
      <c r="R75" s="10"/>
      <c r="S75" s="10"/>
      <c r="T75" s="10"/>
      <c r="U75" s="10"/>
      <c r="V75" s="10"/>
      <c r="W75" s="10"/>
      <c r="X75" s="10"/>
      <c r="Y75" s="10"/>
      <c r="Z75" s="10"/>
    </row>
    <row r="76" spans="1:26" ht="12.75" customHeight="1" x14ac:dyDescent="0.2">
      <c r="A76" s="10"/>
      <c r="B76" s="10"/>
      <c r="C76" s="10"/>
      <c r="D76" s="50"/>
      <c r="E76" s="50"/>
      <c r="F76" s="50"/>
      <c r="G76" s="50"/>
      <c r="H76" s="10"/>
      <c r="I76" s="10"/>
      <c r="J76" s="10"/>
      <c r="K76" s="10"/>
      <c r="L76" s="10"/>
      <c r="M76" s="10"/>
      <c r="N76" s="10"/>
      <c r="O76" s="10"/>
      <c r="P76" s="10"/>
      <c r="Q76" s="10"/>
      <c r="R76" s="10"/>
      <c r="S76" s="10"/>
      <c r="T76" s="10"/>
      <c r="U76" s="10"/>
      <c r="V76" s="10"/>
      <c r="W76" s="10"/>
      <c r="X76" s="10"/>
      <c r="Y76" s="10"/>
      <c r="Z76" s="10"/>
    </row>
    <row r="77" spans="1:26" ht="12.75" customHeight="1" x14ac:dyDescent="0.2">
      <c r="A77" s="10"/>
      <c r="B77" s="10"/>
      <c r="C77" s="10"/>
      <c r="D77" s="50"/>
      <c r="E77" s="50"/>
      <c r="F77" s="50"/>
      <c r="G77" s="50"/>
      <c r="H77" s="10"/>
      <c r="I77" s="10"/>
      <c r="J77" s="10"/>
      <c r="K77" s="10"/>
      <c r="L77" s="10"/>
      <c r="M77" s="10"/>
      <c r="N77" s="10"/>
      <c r="O77" s="10"/>
      <c r="P77" s="10"/>
      <c r="Q77" s="10"/>
      <c r="R77" s="10"/>
      <c r="S77" s="10"/>
      <c r="T77" s="10"/>
      <c r="U77" s="10"/>
      <c r="V77" s="10"/>
      <c r="W77" s="10"/>
      <c r="X77" s="10"/>
      <c r="Y77" s="10"/>
      <c r="Z77" s="10"/>
    </row>
    <row r="78" spans="1:26" ht="12.75" customHeight="1" x14ac:dyDescent="0.2">
      <c r="A78" s="10"/>
      <c r="B78" s="10"/>
      <c r="C78" s="10"/>
      <c r="D78" s="50"/>
      <c r="E78" s="50"/>
      <c r="F78" s="50"/>
      <c r="G78" s="50"/>
      <c r="H78" s="10"/>
      <c r="I78" s="10"/>
      <c r="J78" s="10"/>
      <c r="K78" s="10"/>
      <c r="L78" s="10"/>
      <c r="M78" s="10"/>
      <c r="N78" s="10"/>
      <c r="O78" s="10"/>
      <c r="P78" s="10"/>
      <c r="Q78" s="10"/>
      <c r="R78" s="10"/>
      <c r="S78" s="10"/>
      <c r="T78" s="10"/>
      <c r="U78" s="10"/>
      <c r="V78" s="10"/>
      <c r="W78" s="10"/>
      <c r="X78" s="10"/>
      <c r="Y78" s="10"/>
      <c r="Z78" s="10"/>
    </row>
    <row r="79" spans="1:26" ht="12.75" customHeight="1" x14ac:dyDescent="0.2">
      <c r="A79" s="10"/>
      <c r="B79" s="10"/>
      <c r="C79" s="10"/>
      <c r="D79" s="50"/>
      <c r="E79" s="50"/>
      <c r="F79" s="50"/>
      <c r="G79" s="50"/>
      <c r="H79" s="10"/>
      <c r="I79" s="10"/>
      <c r="J79" s="10"/>
      <c r="K79" s="10"/>
      <c r="L79" s="10"/>
      <c r="M79" s="10"/>
      <c r="N79" s="10"/>
      <c r="O79" s="10"/>
      <c r="P79" s="10"/>
      <c r="Q79" s="10"/>
      <c r="R79" s="10"/>
      <c r="S79" s="10"/>
      <c r="T79" s="10"/>
      <c r="U79" s="10"/>
      <c r="V79" s="10"/>
      <c r="W79" s="10"/>
      <c r="X79" s="10"/>
      <c r="Y79" s="10"/>
      <c r="Z79" s="10"/>
    </row>
    <row r="80" spans="1:26" ht="12.75" customHeight="1" x14ac:dyDescent="0.2">
      <c r="A80" s="10"/>
      <c r="B80" s="10"/>
      <c r="C80" s="10"/>
      <c r="D80" s="50"/>
      <c r="E80" s="50"/>
      <c r="F80" s="50"/>
      <c r="G80" s="50"/>
      <c r="H80" s="10"/>
      <c r="I80" s="10"/>
      <c r="J80" s="10"/>
      <c r="K80" s="10"/>
      <c r="L80" s="10"/>
      <c r="M80" s="10"/>
      <c r="N80" s="10"/>
      <c r="O80" s="10"/>
      <c r="P80" s="10"/>
      <c r="Q80" s="10"/>
      <c r="R80" s="10"/>
      <c r="S80" s="10"/>
      <c r="T80" s="10"/>
      <c r="U80" s="10"/>
      <c r="V80" s="10"/>
      <c r="W80" s="10"/>
      <c r="X80" s="10"/>
      <c r="Y80" s="10"/>
      <c r="Z80" s="10"/>
    </row>
    <row r="81" spans="1:26" ht="12.75" customHeight="1" x14ac:dyDescent="0.2">
      <c r="A81" s="10"/>
      <c r="B81" s="10"/>
      <c r="C81" s="10"/>
      <c r="D81" s="50"/>
      <c r="E81" s="50"/>
      <c r="F81" s="50"/>
      <c r="G81" s="50"/>
      <c r="H81" s="10"/>
      <c r="I81" s="10"/>
      <c r="J81" s="10"/>
      <c r="K81" s="10"/>
      <c r="L81" s="10"/>
      <c r="M81" s="10"/>
      <c r="N81" s="10"/>
      <c r="O81" s="10"/>
      <c r="P81" s="10"/>
      <c r="Q81" s="10"/>
      <c r="R81" s="10"/>
      <c r="S81" s="10"/>
      <c r="T81" s="10"/>
      <c r="U81" s="10"/>
      <c r="V81" s="10"/>
      <c r="W81" s="10"/>
      <c r="X81" s="10"/>
      <c r="Y81" s="10"/>
      <c r="Z81" s="10"/>
    </row>
    <row r="82" spans="1:26" ht="12.75" customHeight="1" x14ac:dyDescent="0.2">
      <c r="A82" s="10"/>
      <c r="B82" s="10"/>
      <c r="C82" s="10"/>
      <c r="D82" s="50"/>
      <c r="E82" s="50"/>
      <c r="F82" s="50"/>
      <c r="G82" s="50"/>
      <c r="H82" s="10"/>
      <c r="I82" s="10"/>
      <c r="J82" s="10"/>
      <c r="K82" s="10"/>
      <c r="L82" s="10"/>
      <c r="M82" s="10"/>
      <c r="N82" s="10"/>
      <c r="O82" s="10"/>
      <c r="P82" s="10"/>
      <c r="Q82" s="10"/>
      <c r="R82" s="10"/>
      <c r="S82" s="10"/>
      <c r="T82" s="10"/>
      <c r="U82" s="10"/>
      <c r="V82" s="10"/>
      <c r="W82" s="10"/>
      <c r="X82" s="10"/>
      <c r="Y82" s="10"/>
      <c r="Z82" s="10"/>
    </row>
    <row r="83" spans="1:26" ht="12.75" customHeight="1" x14ac:dyDescent="0.2">
      <c r="A83" s="10"/>
      <c r="B83" s="10"/>
      <c r="C83" s="10"/>
      <c r="D83" s="50"/>
      <c r="E83" s="50"/>
      <c r="F83" s="50"/>
      <c r="G83" s="50"/>
      <c r="H83" s="10"/>
      <c r="I83" s="10"/>
      <c r="J83" s="10"/>
      <c r="K83" s="10"/>
      <c r="L83" s="10"/>
      <c r="M83" s="10"/>
      <c r="N83" s="10"/>
      <c r="O83" s="10"/>
      <c r="P83" s="10"/>
      <c r="Q83" s="10"/>
      <c r="R83" s="10"/>
      <c r="S83" s="10"/>
      <c r="T83" s="10"/>
      <c r="U83" s="10"/>
      <c r="V83" s="10"/>
      <c r="W83" s="10"/>
      <c r="X83" s="10"/>
      <c r="Y83" s="10"/>
      <c r="Z83" s="10"/>
    </row>
    <row r="84" spans="1:26" ht="12.75" customHeight="1" x14ac:dyDescent="0.2">
      <c r="A84" s="10"/>
      <c r="B84" s="10"/>
      <c r="C84" s="10"/>
      <c r="D84" s="50"/>
      <c r="E84" s="50"/>
      <c r="F84" s="50"/>
      <c r="G84" s="50"/>
      <c r="H84" s="10"/>
      <c r="I84" s="10"/>
      <c r="J84" s="10"/>
      <c r="K84" s="10"/>
      <c r="L84" s="10"/>
      <c r="M84" s="10"/>
      <c r="N84" s="10"/>
      <c r="O84" s="10"/>
      <c r="P84" s="10"/>
      <c r="Q84" s="10"/>
      <c r="R84" s="10"/>
      <c r="S84" s="10"/>
      <c r="T84" s="10"/>
      <c r="U84" s="10"/>
      <c r="V84" s="10"/>
      <c r="W84" s="10"/>
      <c r="X84" s="10"/>
      <c r="Y84" s="10"/>
      <c r="Z84" s="10"/>
    </row>
    <row r="85" spans="1:26" ht="12.75" customHeight="1" x14ac:dyDescent="0.2">
      <c r="A85" s="10"/>
      <c r="B85" s="10"/>
      <c r="C85" s="10"/>
      <c r="D85" s="50"/>
      <c r="E85" s="50"/>
      <c r="F85" s="50"/>
      <c r="G85" s="50"/>
      <c r="H85" s="10"/>
      <c r="I85" s="10"/>
      <c r="J85" s="10"/>
      <c r="K85" s="10"/>
      <c r="L85" s="10"/>
      <c r="M85" s="10"/>
      <c r="N85" s="10"/>
      <c r="O85" s="10"/>
      <c r="P85" s="10"/>
      <c r="Q85" s="10"/>
      <c r="R85" s="10"/>
      <c r="S85" s="10"/>
      <c r="T85" s="10"/>
      <c r="U85" s="10"/>
      <c r="V85" s="10"/>
      <c r="W85" s="10"/>
      <c r="X85" s="10"/>
      <c r="Y85" s="10"/>
      <c r="Z85" s="10"/>
    </row>
    <row r="86" spans="1:26" ht="12.75" customHeight="1" x14ac:dyDescent="0.2">
      <c r="A86" s="10"/>
      <c r="B86" s="10"/>
      <c r="C86" s="10"/>
      <c r="D86" s="50"/>
      <c r="E86" s="50"/>
      <c r="F86" s="50"/>
      <c r="G86" s="50"/>
      <c r="H86" s="10"/>
      <c r="I86" s="10"/>
      <c r="J86" s="10"/>
      <c r="K86" s="10"/>
      <c r="L86" s="10"/>
      <c r="M86" s="10"/>
      <c r="N86" s="10"/>
      <c r="O86" s="10"/>
      <c r="P86" s="10"/>
      <c r="Q86" s="10"/>
      <c r="R86" s="10"/>
      <c r="S86" s="10"/>
      <c r="T86" s="10"/>
      <c r="U86" s="10"/>
      <c r="V86" s="10"/>
      <c r="W86" s="10"/>
      <c r="X86" s="10"/>
      <c r="Y86" s="10"/>
      <c r="Z86" s="10"/>
    </row>
    <row r="87" spans="1:26" ht="12.75" customHeight="1" x14ac:dyDescent="0.2">
      <c r="A87" s="10"/>
      <c r="B87" s="10"/>
      <c r="C87" s="10"/>
      <c r="D87" s="50"/>
      <c r="E87" s="50"/>
      <c r="F87" s="50"/>
      <c r="G87" s="50"/>
      <c r="H87" s="10"/>
      <c r="I87" s="10"/>
      <c r="J87" s="10"/>
      <c r="K87" s="10"/>
      <c r="L87" s="10"/>
      <c r="M87" s="10"/>
      <c r="N87" s="10"/>
      <c r="O87" s="10"/>
      <c r="P87" s="10"/>
      <c r="Q87" s="10"/>
      <c r="R87" s="10"/>
      <c r="S87" s="10"/>
      <c r="T87" s="10"/>
      <c r="U87" s="10"/>
      <c r="V87" s="10"/>
      <c r="W87" s="10"/>
      <c r="X87" s="10"/>
      <c r="Y87" s="10"/>
      <c r="Z87" s="10"/>
    </row>
    <row r="88" spans="1:26" ht="12.75" customHeight="1" x14ac:dyDescent="0.2">
      <c r="A88" s="10"/>
      <c r="B88" s="10"/>
      <c r="C88" s="10"/>
      <c r="D88" s="50"/>
      <c r="E88" s="50"/>
      <c r="F88" s="50"/>
      <c r="G88" s="50"/>
      <c r="H88" s="10"/>
      <c r="I88" s="10"/>
      <c r="J88" s="10"/>
      <c r="K88" s="10"/>
      <c r="L88" s="10"/>
      <c r="M88" s="10"/>
      <c r="N88" s="10"/>
      <c r="O88" s="10"/>
      <c r="P88" s="10"/>
      <c r="Q88" s="10"/>
      <c r="R88" s="10"/>
      <c r="S88" s="10"/>
      <c r="T88" s="10"/>
      <c r="U88" s="10"/>
      <c r="V88" s="10"/>
      <c r="W88" s="10"/>
      <c r="X88" s="10"/>
      <c r="Y88" s="10"/>
      <c r="Z88" s="10"/>
    </row>
    <row r="89" spans="1:26" ht="12.75" customHeight="1" x14ac:dyDescent="0.2">
      <c r="A89" s="10"/>
      <c r="B89" s="10"/>
      <c r="C89" s="10"/>
      <c r="D89" s="50"/>
      <c r="E89" s="50"/>
      <c r="F89" s="50"/>
      <c r="G89" s="50"/>
      <c r="H89" s="10"/>
      <c r="I89" s="10"/>
      <c r="J89" s="10"/>
      <c r="K89" s="10"/>
      <c r="L89" s="10"/>
      <c r="M89" s="10"/>
      <c r="N89" s="10"/>
      <c r="O89" s="10"/>
      <c r="P89" s="10"/>
      <c r="Q89" s="10"/>
      <c r="R89" s="10"/>
      <c r="S89" s="10"/>
      <c r="T89" s="10"/>
      <c r="U89" s="10"/>
      <c r="V89" s="10"/>
      <c r="W89" s="10"/>
      <c r="X89" s="10"/>
      <c r="Y89" s="10"/>
      <c r="Z89" s="10"/>
    </row>
    <row r="90" spans="1:26" ht="12.75" customHeight="1" x14ac:dyDescent="0.2">
      <c r="A90" s="10"/>
      <c r="B90" s="10"/>
      <c r="C90" s="10"/>
      <c r="D90" s="50"/>
      <c r="E90" s="50"/>
      <c r="F90" s="50"/>
      <c r="G90" s="50"/>
      <c r="H90" s="10"/>
      <c r="I90" s="10"/>
      <c r="J90" s="10"/>
      <c r="K90" s="10"/>
      <c r="L90" s="10"/>
      <c r="M90" s="10"/>
      <c r="N90" s="10"/>
      <c r="O90" s="10"/>
      <c r="P90" s="10"/>
      <c r="Q90" s="10"/>
      <c r="R90" s="10"/>
      <c r="S90" s="10"/>
      <c r="T90" s="10"/>
      <c r="U90" s="10"/>
      <c r="V90" s="10"/>
      <c r="W90" s="10"/>
      <c r="X90" s="10"/>
      <c r="Y90" s="10"/>
      <c r="Z90" s="10"/>
    </row>
    <row r="91" spans="1:26" ht="12.75" customHeight="1" x14ac:dyDescent="0.2">
      <c r="A91" s="10"/>
      <c r="B91" s="10"/>
      <c r="C91" s="10"/>
      <c r="D91" s="50"/>
      <c r="E91" s="50"/>
      <c r="F91" s="50"/>
      <c r="G91" s="50"/>
      <c r="H91" s="10"/>
      <c r="I91" s="10"/>
      <c r="J91" s="10"/>
      <c r="K91" s="10"/>
      <c r="L91" s="10"/>
      <c r="M91" s="10"/>
      <c r="N91" s="10"/>
      <c r="O91" s="10"/>
      <c r="P91" s="10"/>
      <c r="Q91" s="10"/>
      <c r="R91" s="10"/>
      <c r="S91" s="10"/>
      <c r="T91" s="10"/>
      <c r="U91" s="10"/>
      <c r="V91" s="10"/>
      <c r="W91" s="10"/>
      <c r="X91" s="10"/>
      <c r="Y91" s="10"/>
      <c r="Z91" s="10"/>
    </row>
    <row r="92" spans="1:26" ht="12.75" customHeight="1" x14ac:dyDescent="0.2">
      <c r="A92" s="10"/>
      <c r="B92" s="10"/>
      <c r="C92" s="10"/>
      <c r="D92" s="50"/>
      <c r="E92" s="50"/>
      <c r="F92" s="50"/>
      <c r="G92" s="50"/>
      <c r="H92" s="10"/>
      <c r="I92" s="10"/>
      <c r="J92" s="10"/>
      <c r="K92" s="10"/>
      <c r="L92" s="10"/>
      <c r="M92" s="10"/>
      <c r="N92" s="10"/>
      <c r="O92" s="10"/>
      <c r="P92" s="10"/>
      <c r="Q92" s="10"/>
      <c r="R92" s="10"/>
      <c r="S92" s="10"/>
      <c r="T92" s="10"/>
      <c r="U92" s="10"/>
      <c r="V92" s="10"/>
      <c r="W92" s="10"/>
      <c r="X92" s="10"/>
      <c r="Y92" s="10"/>
      <c r="Z92" s="10"/>
    </row>
    <row r="93" spans="1:26" ht="12.75" customHeight="1" x14ac:dyDescent="0.2">
      <c r="A93" s="10"/>
      <c r="B93" s="10"/>
      <c r="C93" s="10"/>
      <c r="D93" s="50"/>
      <c r="E93" s="50"/>
      <c r="F93" s="50"/>
      <c r="G93" s="50"/>
      <c r="H93" s="10"/>
      <c r="I93" s="10"/>
      <c r="J93" s="10"/>
      <c r="K93" s="10"/>
      <c r="L93" s="10"/>
      <c r="M93" s="10"/>
      <c r="N93" s="10"/>
      <c r="O93" s="10"/>
      <c r="P93" s="10"/>
      <c r="Q93" s="10"/>
      <c r="R93" s="10"/>
      <c r="S93" s="10"/>
      <c r="T93" s="10"/>
      <c r="U93" s="10"/>
      <c r="V93" s="10"/>
      <c r="W93" s="10"/>
      <c r="X93" s="10"/>
      <c r="Y93" s="10"/>
      <c r="Z93" s="10"/>
    </row>
    <row r="94" spans="1:26" ht="12.75" customHeight="1" x14ac:dyDescent="0.2">
      <c r="A94" s="10"/>
      <c r="B94" s="10"/>
      <c r="C94" s="10"/>
      <c r="D94" s="50"/>
      <c r="E94" s="50"/>
      <c r="F94" s="50"/>
      <c r="G94" s="50"/>
      <c r="H94" s="10"/>
      <c r="I94" s="10"/>
      <c r="J94" s="10"/>
      <c r="K94" s="10"/>
      <c r="L94" s="10"/>
      <c r="M94" s="10"/>
      <c r="N94" s="10"/>
      <c r="O94" s="10"/>
      <c r="P94" s="10"/>
      <c r="Q94" s="10"/>
      <c r="R94" s="10"/>
      <c r="S94" s="10"/>
      <c r="T94" s="10"/>
      <c r="U94" s="10"/>
      <c r="V94" s="10"/>
      <c r="W94" s="10"/>
      <c r="X94" s="10"/>
      <c r="Y94" s="10"/>
      <c r="Z94" s="10"/>
    </row>
    <row r="95" spans="1:26" ht="12.75" customHeight="1" x14ac:dyDescent="0.2">
      <c r="A95" s="10"/>
      <c r="B95" s="10"/>
      <c r="C95" s="10"/>
      <c r="D95" s="50"/>
      <c r="E95" s="50"/>
      <c r="F95" s="50"/>
      <c r="G95" s="50"/>
      <c r="H95" s="10"/>
      <c r="I95" s="10"/>
      <c r="J95" s="10"/>
      <c r="K95" s="10"/>
      <c r="L95" s="10"/>
      <c r="M95" s="10"/>
      <c r="N95" s="10"/>
      <c r="O95" s="10"/>
      <c r="P95" s="10"/>
      <c r="Q95" s="10"/>
      <c r="R95" s="10"/>
      <c r="S95" s="10"/>
      <c r="T95" s="10"/>
      <c r="U95" s="10"/>
      <c r="V95" s="10"/>
      <c r="W95" s="10"/>
      <c r="X95" s="10"/>
      <c r="Y95" s="10"/>
      <c r="Z95" s="10"/>
    </row>
    <row r="96" spans="1:26" ht="12.75" customHeight="1" x14ac:dyDescent="0.2">
      <c r="A96" s="10"/>
      <c r="B96" s="10"/>
      <c r="C96" s="10"/>
      <c r="D96" s="50"/>
      <c r="E96" s="50"/>
      <c r="F96" s="50"/>
      <c r="G96" s="50"/>
      <c r="H96" s="10"/>
      <c r="I96" s="10"/>
      <c r="J96" s="10"/>
      <c r="K96" s="10"/>
      <c r="L96" s="10"/>
      <c r="M96" s="10"/>
      <c r="N96" s="10"/>
      <c r="O96" s="10"/>
      <c r="P96" s="10"/>
      <c r="Q96" s="10"/>
      <c r="R96" s="10"/>
      <c r="S96" s="10"/>
      <c r="T96" s="10"/>
      <c r="U96" s="10"/>
      <c r="V96" s="10"/>
      <c r="W96" s="10"/>
      <c r="X96" s="10"/>
      <c r="Y96" s="10"/>
      <c r="Z96" s="10"/>
    </row>
    <row r="97" spans="1:26" ht="12.75" customHeight="1" x14ac:dyDescent="0.2">
      <c r="A97" s="10"/>
      <c r="B97" s="10"/>
      <c r="C97" s="10"/>
      <c r="D97" s="50"/>
      <c r="E97" s="50"/>
      <c r="F97" s="50"/>
      <c r="G97" s="50"/>
      <c r="H97" s="10"/>
      <c r="I97" s="10"/>
      <c r="J97" s="10"/>
      <c r="K97" s="10"/>
      <c r="L97" s="10"/>
      <c r="M97" s="10"/>
      <c r="N97" s="10"/>
      <c r="O97" s="10"/>
      <c r="P97" s="10"/>
      <c r="Q97" s="10"/>
      <c r="R97" s="10"/>
      <c r="S97" s="10"/>
      <c r="T97" s="10"/>
      <c r="U97" s="10"/>
      <c r="V97" s="10"/>
      <c r="W97" s="10"/>
      <c r="X97" s="10"/>
      <c r="Y97" s="10"/>
      <c r="Z97" s="10"/>
    </row>
    <row r="98" spans="1:26" ht="12.75" customHeight="1" x14ac:dyDescent="0.2">
      <c r="A98" s="10"/>
      <c r="B98" s="10"/>
      <c r="C98" s="10"/>
      <c r="D98" s="50"/>
      <c r="E98" s="50"/>
      <c r="F98" s="50"/>
      <c r="G98" s="50"/>
      <c r="H98" s="10"/>
      <c r="I98" s="10"/>
      <c r="J98" s="10"/>
      <c r="K98" s="10"/>
      <c r="L98" s="10"/>
      <c r="M98" s="10"/>
      <c r="N98" s="10"/>
      <c r="O98" s="10"/>
      <c r="P98" s="10"/>
      <c r="Q98" s="10"/>
      <c r="R98" s="10"/>
      <c r="S98" s="10"/>
      <c r="T98" s="10"/>
      <c r="U98" s="10"/>
      <c r="V98" s="10"/>
      <c r="W98" s="10"/>
      <c r="X98" s="10"/>
      <c r="Y98" s="10"/>
      <c r="Z98" s="10"/>
    </row>
    <row r="99" spans="1:26" ht="12.75" customHeight="1" x14ac:dyDescent="0.2">
      <c r="A99" s="10"/>
      <c r="B99" s="10"/>
      <c r="C99" s="10"/>
      <c r="D99" s="50"/>
      <c r="E99" s="50"/>
      <c r="F99" s="50"/>
      <c r="G99" s="50"/>
      <c r="H99" s="10"/>
      <c r="I99" s="10"/>
      <c r="J99" s="10"/>
      <c r="K99" s="10"/>
      <c r="L99" s="10"/>
      <c r="M99" s="10"/>
      <c r="N99" s="10"/>
      <c r="O99" s="10"/>
      <c r="P99" s="10"/>
      <c r="Q99" s="10"/>
      <c r="R99" s="10"/>
      <c r="S99" s="10"/>
      <c r="T99" s="10"/>
      <c r="U99" s="10"/>
      <c r="V99" s="10"/>
      <c r="W99" s="10"/>
      <c r="X99" s="10"/>
      <c r="Y99" s="10"/>
      <c r="Z99" s="10"/>
    </row>
    <row r="100" spans="1:26" ht="12.75" customHeight="1" x14ac:dyDescent="0.2">
      <c r="A100" s="10"/>
      <c r="B100" s="10"/>
      <c r="C100" s="10"/>
      <c r="D100" s="50"/>
      <c r="E100" s="50"/>
      <c r="F100" s="50"/>
      <c r="G100" s="5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2">
      <c r="A101" s="10"/>
      <c r="B101" s="10"/>
      <c r="C101" s="10"/>
      <c r="D101" s="50"/>
      <c r="E101" s="50"/>
      <c r="F101" s="50"/>
      <c r="G101" s="5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2">
      <c r="A102" s="10"/>
      <c r="B102" s="10"/>
      <c r="C102" s="10"/>
      <c r="D102" s="50"/>
      <c r="E102" s="50"/>
      <c r="F102" s="50"/>
      <c r="G102" s="5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2">
      <c r="A103" s="10"/>
      <c r="B103" s="10"/>
      <c r="C103" s="10"/>
      <c r="D103" s="50"/>
      <c r="E103" s="50"/>
      <c r="F103" s="50"/>
      <c r="G103" s="5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2">
      <c r="A104" s="10"/>
      <c r="B104" s="10"/>
      <c r="C104" s="10"/>
      <c r="D104" s="50"/>
      <c r="E104" s="50"/>
      <c r="F104" s="50"/>
      <c r="G104" s="5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2">
      <c r="A105" s="10"/>
      <c r="B105" s="10"/>
      <c r="C105" s="10"/>
      <c r="D105" s="50"/>
      <c r="E105" s="50"/>
      <c r="F105" s="50"/>
      <c r="G105" s="5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2">
      <c r="A106" s="10"/>
      <c r="B106" s="10"/>
      <c r="C106" s="10"/>
      <c r="D106" s="50"/>
      <c r="E106" s="50"/>
      <c r="F106" s="50"/>
      <c r="G106" s="5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2">
      <c r="A107" s="10"/>
      <c r="B107" s="10"/>
      <c r="C107" s="10"/>
      <c r="D107" s="50"/>
      <c r="E107" s="50"/>
      <c r="F107" s="50"/>
      <c r="G107" s="5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2">
      <c r="A108" s="10"/>
      <c r="B108" s="10"/>
      <c r="C108" s="10"/>
      <c r="D108" s="50"/>
      <c r="E108" s="50"/>
      <c r="F108" s="50"/>
      <c r="G108" s="5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2">
      <c r="A109" s="10"/>
      <c r="B109" s="10"/>
      <c r="C109" s="10"/>
      <c r="D109" s="50"/>
      <c r="E109" s="50"/>
      <c r="F109" s="50"/>
      <c r="G109" s="5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2">
      <c r="A110" s="10"/>
      <c r="B110" s="10"/>
      <c r="C110" s="10"/>
      <c r="D110" s="50"/>
      <c r="E110" s="50"/>
      <c r="F110" s="50"/>
      <c r="G110" s="5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2">
      <c r="A111" s="10"/>
      <c r="B111" s="10"/>
      <c r="C111" s="10"/>
      <c r="D111" s="50"/>
      <c r="E111" s="50"/>
      <c r="F111" s="50"/>
      <c r="G111" s="5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2">
      <c r="A112" s="10"/>
      <c r="B112" s="10"/>
      <c r="C112" s="10"/>
      <c r="D112" s="50"/>
      <c r="E112" s="50"/>
      <c r="F112" s="50"/>
      <c r="G112" s="5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2">
      <c r="A113" s="10"/>
      <c r="B113" s="10"/>
      <c r="C113" s="10"/>
      <c r="D113" s="50"/>
      <c r="E113" s="50"/>
      <c r="F113" s="50"/>
      <c r="G113" s="5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2">
      <c r="A114" s="10"/>
      <c r="B114" s="10"/>
      <c r="C114" s="10"/>
      <c r="D114" s="50"/>
      <c r="E114" s="50"/>
      <c r="F114" s="50"/>
      <c r="G114" s="5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2">
      <c r="A115" s="10"/>
      <c r="B115" s="10"/>
      <c r="C115" s="10"/>
      <c r="D115" s="50"/>
      <c r="E115" s="50"/>
      <c r="F115" s="50"/>
      <c r="G115" s="5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2">
      <c r="A116" s="10"/>
      <c r="B116" s="10"/>
      <c r="C116" s="10"/>
      <c r="D116" s="50"/>
      <c r="E116" s="50"/>
      <c r="F116" s="50"/>
      <c r="G116" s="5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2">
      <c r="A117" s="10"/>
      <c r="B117" s="10"/>
      <c r="C117" s="10"/>
      <c r="D117" s="50"/>
      <c r="E117" s="50"/>
      <c r="F117" s="50"/>
      <c r="G117" s="5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2">
      <c r="A118" s="10"/>
      <c r="B118" s="10"/>
      <c r="C118" s="10"/>
      <c r="D118" s="50"/>
      <c r="E118" s="50"/>
      <c r="F118" s="50"/>
      <c r="G118" s="5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2">
      <c r="A119" s="10"/>
      <c r="B119" s="10"/>
      <c r="C119" s="10"/>
      <c r="D119" s="50"/>
      <c r="E119" s="50"/>
      <c r="F119" s="50"/>
      <c r="G119" s="5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2">
      <c r="A120" s="10"/>
      <c r="B120" s="10"/>
      <c r="C120" s="10"/>
      <c r="D120" s="50"/>
      <c r="E120" s="50"/>
      <c r="F120" s="50"/>
      <c r="G120" s="5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2">
      <c r="A121" s="10"/>
      <c r="B121" s="10"/>
      <c r="C121" s="10"/>
      <c r="D121" s="50"/>
      <c r="E121" s="50"/>
      <c r="F121" s="50"/>
      <c r="G121" s="5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2">
      <c r="A122" s="10"/>
      <c r="B122" s="10"/>
      <c r="C122" s="10"/>
      <c r="D122" s="50"/>
      <c r="E122" s="50"/>
      <c r="F122" s="50"/>
      <c r="G122" s="5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2">
      <c r="A123" s="10"/>
      <c r="B123" s="10"/>
      <c r="C123" s="10"/>
      <c r="D123" s="50"/>
      <c r="E123" s="50"/>
      <c r="F123" s="50"/>
      <c r="G123" s="5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2">
      <c r="A124" s="10"/>
      <c r="B124" s="10"/>
      <c r="C124" s="10"/>
      <c r="D124" s="50"/>
      <c r="E124" s="50"/>
      <c r="F124" s="50"/>
      <c r="G124" s="5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2">
      <c r="A125" s="10"/>
      <c r="B125" s="10"/>
      <c r="C125" s="10"/>
      <c r="D125" s="50"/>
      <c r="E125" s="50"/>
      <c r="F125" s="50"/>
      <c r="G125" s="5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2">
      <c r="A126" s="10"/>
      <c r="B126" s="10"/>
      <c r="C126" s="10"/>
      <c r="D126" s="50"/>
      <c r="E126" s="50"/>
      <c r="F126" s="50"/>
      <c r="G126" s="5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2">
      <c r="A127" s="10"/>
      <c r="B127" s="10"/>
      <c r="C127" s="10"/>
      <c r="D127" s="50"/>
      <c r="E127" s="50"/>
      <c r="F127" s="50"/>
      <c r="G127" s="5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2">
      <c r="A128" s="10"/>
      <c r="B128" s="10"/>
      <c r="C128" s="10"/>
      <c r="D128" s="50"/>
      <c r="E128" s="50"/>
      <c r="F128" s="50"/>
      <c r="G128" s="5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2">
      <c r="A129" s="10"/>
      <c r="B129" s="10"/>
      <c r="C129" s="10"/>
      <c r="D129" s="50"/>
      <c r="E129" s="50"/>
      <c r="F129" s="50"/>
      <c r="G129" s="5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2">
      <c r="A130" s="10"/>
      <c r="B130" s="10"/>
      <c r="C130" s="10"/>
      <c r="D130" s="50"/>
      <c r="E130" s="50"/>
      <c r="F130" s="50"/>
      <c r="G130" s="5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2">
      <c r="A131" s="10"/>
      <c r="B131" s="10"/>
      <c r="C131" s="10"/>
      <c r="D131" s="50"/>
      <c r="E131" s="50"/>
      <c r="F131" s="50"/>
      <c r="G131" s="5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2">
      <c r="A132" s="10"/>
      <c r="B132" s="10"/>
      <c r="C132" s="10"/>
      <c r="D132" s="50"/>
      <c r="E132" s="50"/>
      <c r="F132" s="50"/>
      <c r="G132" s="5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2">
      <c r="A133" s="10"/>
      <c r="B133" s="10"/>
      <c r="C133" s="10"/>
      <c r="D133" s="50"/>
      <c r="E133" s="50"/>
      <c r="F133" s="50"/>
      <c r="G133" s="5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2">
      <c r="A134" s="10"/>
      <c r="B134" s="10"/>
      <c r="C134" s="10"/>
      <c r="D134" s="50"/>
      <c r="E134" s="50"/>
      <c r="F134" s="50"/>
      <c r="G134" s="5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2">
      <c r="A135" s="10"/>
      <c r="B135" s="10"/>
      <c r="C135" s="10"/>
      <c r="D135" s="50"/>
      <c r="E135" s="50"/>
      <c r="F135" s="50"/>
      <c r="G135" s="5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2">
      <c r="A136" s="10"/>
      <c r="B136" s="10"/>
      <c r="C136" s="10"/>
      <c r="D136" s="50"/>
      <c r="E136" s="50"/>
      <c r="F136" s="50"/>
      <c r="G136" s="5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2">
      <c r="A137" s="10"/>
      <c r="B137" s="10"/>
      <c r="C137" s="10"/>
      <c r="D137" s="50"/>
      <c r="E137" s="50"/>
      <c r="F137" s="50"/>
      <c r="G137" s="5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2">
      <c r="A138" s="10"/>
      <c r="B138" s="10"/>
      <c r="C138" s="10"/>
      <c r="D138" s="50"/>
      <c r="E138" s="50"/>
      <c r="F138" s="50"/>
      <c r="G138" s="5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2">
      <c r="A139" s="10"/>
      <c r="B139" s="10"/>
      <c r="C139" s="10"/>
      <c r="D139" s="50"/>
      <c r="E139" s="50"/>
      <c r="F139" s="50"/>
      <c r="G139" s="5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2">
      <c r="A140" s="10"/>
      <c r="B140" s="10"/>
      <c r="C140" s="10"/>
      <c r="D140" s="50"/>
      <c r="E140" s="50"/>
      <c r="F140" s="50"/>
      <c r="G140" s="5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2">
      <c r="A141" s="10"/>
      <c r="B141" s="10"/>
      <c r="C141" s="10"/>
      <c r="D141" s="50"/>
      <c r="E141" s="50"/>
      <c r="F141" s="50"/>
      <c r="G141" s="5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2">
      <c r="A142" s="10"/>
      <c r="B142" s="10"/>
      <c r="C142" s="10"/>
      <c r="D142" s="50"/>
      <c r="E142" s="50"/>
      <c r="F142" s="50"/>
      <c r="G142" s="5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2">
      <c r="A143" s="10"/>
      <c r="B143" s="10"/>
      <c r="C143" s="10"/>
      <c r="D143" s="50"/>
      <c r="E143" s="50"/>
      <c r="F143" s="50"/>
      <c r="G143" s="5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2">
      <c r="A144" s="10"/>
      <c r="B144" s="10"/>
      <c r="C144" s="10"/>
      <c r="D144" s="50"/>
      <c r="E144" s="50"/>
      <c r="F144" s="50"/>
      <c r="G144" s="5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2">
      <c r="A145" s="10"/>
      <c r="B145" s="10"/>
      <c r="C145" s="10"/>
      <c r="D145" s="50"/>
      <c r="E145" s="50"/>
      <c r="F145" s="50"/>
      <c r="G145" s="5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2">
      <c r="A146" s="10"/>
      <c r="B146" s="10"/>
      <c r="C146" s="10"/>
      <c r="D146" s="50"/>
      <c r="E146" s="50"/>
      <c r="F146" s="50"/>
      <c r="G146" s="5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2">
      <c r="A147" s="10"/>
      <c r="B147" s="10"/>
      <c r="C147" s="10"/>
      <c r="D147" s="50"/>
      <c r="E147" s="50"/>
      <c r="F147" s="50"/>
      <c r="G147" s="5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2">
      <c r="A148" s="10"/>
      <c r="B148" s="10"/>
      <c r="C148" s="10"/>
      <c r="D148" s="50"/>
      <c r="E148" s="50"/>
      <c r="F148" s="50"/>
      <c r="G148" s="5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2">
      <c r="A149" s="10"/>
      <c r="B149" s="10"/>
      <c r="C149" s="10"/>
      <c r="D149" s="50"/>
      <c r="E149" s="50"/>
      <c r="F149" s="50"/>
      <c r="G149" s="5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2">
      <c r="A150" s="10"/>
      <c r="B150" s="10"/>
      <c r="C150" s="10"/>
      <c r="D150" s="50"/>
      <c r="E150" s="50"/>
      <c r="F150" s="50"/>
      <c r="G150" s="5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2">
      <c r="A151" s="10"/>
      <c r="B151" s="10"/>
      <c r="C151" s="10"/>
      <c r="D151" s="50"/>
      <c r="E151" s="50"/>
      <c r="F151" s="50"/>
      <c r="G151" s="5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2">
      <c r="A152" s="10"/>
      <c r="B152" s="10"/>
      <c r="C152" s="10"/>
      <c r="D152" s="50"/>
      <c r="E152" s="50"/>
      <c r="F152" s="50"/>
      <c r="G152" s="5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2">
      <c r="A153" s="10"/>
      <c r="B153" s="10"/>
      <c r="C153" s="10"/>
      <c r="D153" s="50"/>
      <c r="E153" s="50"/>
      <c r="F153" s="50"/>
      <c r="G153" s="5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2">
      <c r="A154" s="10"/>
      <c r="B154" s="10"/>
      <c r="C154" s="10"/>
      <c r="D154" s="50"/>
      <c r="E154" s="50"/>
      <c r="F154" s="50"/>
      <c r="G154" s="5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2">
      <c r="A155" s="10"/>
      <c r="B155" s="10"/>
      <c r="C155" s="10"/>
      <c r="D155" s="50"/>
      <c r="E155" s="50"/>
      <c r="F155" s="50"/>
      <c r="G155" s="5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2">
      <c r="A156" s="10"/>
      <c r="B156" s="10"/>
      <c r="C156" s="10"/>
      <c r="D156" s="50"/>
      <c r="E156" s="50"/>
      <c r="F156" s="50"/>
      <c r="G156" s="5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2">
      <c r="A157" s="10"/>
      <c r="B157" s="10"/>
      <c r="C157" s="10"/>
      <c r="D157" s="50"/>
      <c r="E157" s="50"/>
      <c r="F157" s="50"/>
      <c r="G157" s="5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2">
      <c r="A158" s="10"/>
      <c r="B158" s="10"/>
      <c r="C158" s="10"/>
      <c r="D158" s="50"/>
      <c r="E158" s="50"/>
      <c r="F158" s="50"/>
      <c r="G158" s="5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2">
      <c r="A159" s="10"/>
      <c r="B159" s="10"/>
      <c r="C159" s="10"/>
      <c r="D159" s="50"/>
      <c r="E159" s="50"/>
      <c r="F159" s="50"/>
      <c r="G159" s="5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2">
      <c r="A160" s="10"/>
      <c r="B160" s="10"/>
      <c r="C160" s="10"/>
      <c r="D160" s="50"/>
      <c r="E160" s="50"/>
      <c r="F160" s="50"/>
      <c r="G160" s="5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2">
      <c r="A161" s="10"/>
      <c r="B161" s="10"/>
      <c r="C161" s="10"/>
      <c r="D161" s="50"/>
      <c r="E161" s="50"/>
      <c r="F161" s="50"/>
      <c r="G161" s="5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2">
      <c r="A162" s="10"/>
      <c r="B162" s="10"/>
      <c r="C162" s="10"/>
      <c r="D162" s="50"/>
      <c r="E162" s="50"/>
      <c r="F162" s="50"/>
      <c r="G162" s="5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2">
      <c r="A163" s="10"/>
      <c r="B163" s="10"/>
      <c r="C163" s="10"/>
      <c r="D163" s="50"/>
      <c r="E163" s="50"/>
      <c r="F163" s="50"/>
      <c r="G163" s="5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2">
      <c r="A164" s="10"/>
      <c r="B164" s="10"/>
      <c r="C164" s="10"/>
      <c r="D164" s="50"/>
      <c r="E164" s="50"/>
      <c r="F164" s="50"/>
      <c r="G164" s="5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2">
      <c r="A165" s="10"/>
      <c r="B165" s="10"/>
      <c r="C165" s="10"/>
      <c r="D165" s="50"/>
      <c r="E165" s="50"/>
      <c r="F165" s="50"/>
      <c r="G165" s="5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2">
      <c r="A166" s="10"/>
      <c r="B166" s="10"/>
      <c r="C166" s="10"/>
      <c r="D166" s="50"/>
      <c r="E166" s="50"/>
      <c r="F166" s="50"/>
      <c r="G166" s="5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2">
      <c r="A167" s="10"/>
      <c r="B167" s="10"/>
      <c r="C167" s="10"/>
      <c r="D167" s="50"/>
      <c r="E167" s="50"/>
      <c r="F167" s="50"/>
      <c r="G167" s="5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2">
      <c r="A168" s="10"/>
      <c r="B168" s="10"/>
      <c r="C168" s="10"/>
      <c r="D168" s="50"/>
      <c r="E168" s="50"/>
      <c r="F168" s="50"/>
      <c r="G168" s="5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2">
      <c r="A169" s="10"/>
      <c r="B169" s="10"/>
      <c r="C169" s="10"/>
      <c r="D169" s="50"/>
      <c r="E169" s="50"/>
      <c r="F169" s="50"/>
      <c r="G169" s="5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2">
      <c r="A170" s="10"/>
      <c r="B170" s="10"/>
      <c r="C170" s="10"/>
      <c r="D170" s="50"/>
      <c r="E170" s="50"/>
      <c r="F170" s="50"/>
      <c r="G170" s="5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2">
      <c r="A171" s="10"/>
      <c r="B171" s="10"/>
      <c r="C171" s="10"/>
      <c r="D171" s="50"/>
      <c r="E171" s="50"/>
      <c r="F171" s="50"/>
      <c r="G171" s="5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2">
      <c r="A172" s="10"/>
      <c r="B172" s="10"/>
      <c r="C172" s="10"/>
      <c r="D172" s="50"/>
      <c r="E172" s="50"/>
      <c r="F172" s="50"/>
      <c r="G172" s="5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2">
      <c r="A173" s="10"/>
      <c r="B173" s="10"/>
      <c r="C173" s="10"/>
      <c r="D173" s="50"/>
      <c r="E173" s="50"/>
      <c r="F173" s="50"/>
      <c r="G173" s="5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2">
      <c r="A174" s="10"/>
      <c r="B174" s="10"/>
      <c r="C174" s="10"/>
      <c r="D174" s="50"/>
      <c r="E174" s="50"/>
      <c r="F174" s="50"/>
      <c r="G174" s="5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2">
      <c r="A175" s="10"/>
      <c r="B175" s="10"/>
      <c r="C175" s="10"/>
      <c r="D175" s="50"/>
      <c r="E175" s="50"/>
      <c r="F175" s="50"/>
      <c r="G175" s="5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2">
      <c r="A176" s="10"/>
      <c r="B176" s="10"/>
      <c r="C176" s="10"/>
      <c r="D176" s="50"/>
      <c r="E176" s="50"/>
      <c r="F176" s="50"/>
      <c r="G176" s="5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2">
      <c r="A177" s="10"/>
      <c r="B177" s="10"/>
      <c r="C177" s="10"/>
      <c r="D177" s="50"/>
      <c r="E177" s="50"/>
      <c r="F177" s="50"/>
      <c r="G177" s="5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2">
      <c r="A178" s="10"/>
      <c r="B178" s="10"/>
      <c r="C178" s="10"/>
      <c r="D178" s="50"/>
      <c r="E178" s="50"/>
      <c r="F178" s="50"/>
      <c r="G178" s="5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2">
      <c r="A179" s="10"/>
      <c r="B179" s="10"/>
      <c r="C179" s="10"/>
      <c r="D179" s="50"/>
      <c r="E179" s="50"/>
      <c r="F179" s="50"/>
      <c r="G179" s="5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2">
      <c r="A180" s="10"/>
      <c r="B180" s="10"/>
      <c r="C180" s="10"/>
      <c r="D180" s="50"/>
      <c r="E180" s="50"/>
      <c r="F180" s="50"/>
      <c r="G180" s="5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2">
      <c r="A181" s="10"/>
      <c r="B181" s="10"/>
      <c r="C181" s="10"/>
      <c r="D181" s="50"/>
      <c r="E181" s="50"/>
      <c r="F181" s="50"/>
      <c r="G181" s="5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2">
      <c r="A182" s="10"/>
      <c r="B182" s="10"/>
      <c r="C182" s="10"/>
      <c r="D182" s="50"/>
      <c r="E182" s="50"/>
      <c r="F182" s="50"/>
      <c r="G182" s="5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2">
      <c r="A183" s="10"/>
      <c r="B183" s="10"/>
      <c r="C183" s="10"/>
      <c r="D183" s="50"/>
      <c r="E183" s="50"/>
      <c r="F183" s="50"/>
      <c r="G183" s="5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2">
      <c r="A184" s="10"/>
      <c r="B184" s="10"/>
      <c r="C184" s="10"/>
      <c r="D184" s="50"/>
      <c r="E184" s="50"/>
      <c r="F184" s="50"/>
      <c r="G184" s="5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2">
      <c r="A185" s="10"/>
      <c r="B185" s="10"/>
      <c r="C185" s="10"/>
      <c r="D185" s="50"/>
      <c r="E185" s="50"/>
      <c r="F185" s="50"/>
      <c r="G185" s="5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2">
      <c r="A186" s="10"/>
      <c r="B186" s="10"/>
      <c r="C186" s="10"/>
      <c r="D186" s="50"/>
      <c r="E186" s="50"/>
      <c r="F186" s="50"/>
      <c r="G186" s="5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2">
      <c r="A187" s="10"/>
      <c r="B187" s="10"/>
      <c r="C187" s="10"/>
      <c r="D187" s="50"/>
      <c r="E187" s="50"/>
      <c r="F187" s="50"/>
      <c r="G187" s="5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2">
      <c r="A188" s="10"/>
      <c r="B188" s="10"/>
      <c r="C188" s="10"/>
      <c r="D188" s="50"/>
      <c r="E188" s="50"/>
      <c r="F188" s="50"/>
      <c r="G188" s="5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2">
      <c r="A189" s="10"/>
      <c r="B189" s="10"/>
      <c r="C189" s="10"/>
      <c r="D189" s="50"/>
      <c r="E189" s="50"/>
      <c r="F189" s="50"/>
      <c r="G189" s="5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2">
      <c r="A190" s="10"/>
      <c r="B190" s="10"/>
      <c r="C190" s="10"/>
      <c r="D190" s="50"/>
      <c r="E190" s="50"/>
      <c r="F190" s="50"/>
      <c r="G190" s="5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2">
      <c r="A191" s="10"/>
      <c r="B191" s="10"/>
      <c r="C191" s="10"/>
      <c r="D191" s="50"/>
      <c r="E191" s="50"/>
      <c r="F191" s="50"/>
      <c r="G191" s="5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2">
      <c r="A192" s="10"/>
      <c r="B192" s="10"/>
      <c r="C192" s="10"/>
      <c r="D192" s="50"/>
      <c r="E192" s="50"/>
      <c r="F192" s="50"/>
      <c r="G192" s="5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2">
      <c r="A193" s="10"/>
      <c r="B193" s="10"/>
      <c r="C193" s="10"/>
      <c r="D193" s="50"/>
      <c r="E193" s="50"/>
      <c r="F193" s="50"/>
      <c r="G193" s="5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2">
      <c r="A194" s="10"/>
      <c r="B194" s="10"/>
      <c r="C194" s="10"/>
      <c r="D194" s="50"/>
      <c r="E194" s="50"/>
      <c r="F194" s="50"/>
      <c r="G194" s="5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2">
      <c r="A195" s="10"/>
      <c r="B195" s="10"/>
      <c r="C195" s="10"/>
      <c r="D195" s="50"/>
      <c r="E195" s="50"/>
      <c r="F195" s="50"/>
      <c r="G195" s="5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2">
      <c r="A196" s="10"/>
      <c r="B196" s="10"/>
      <c r="C196" s="10"/>
      <c r="D196" s="50"/>
      <c r="E196" s="50"/>
      <c r="F196" s="50"/>
      <c r="G196" s="5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2">
      <c r="A197" s="10"/>
      <c r="B197" s="10"/>
      <c r="C197" s="10"/>
      <c r="D197" s="50"/>
      <c r="E197" s="50"/>
      <c r="F197" s="50"/>
      <c r="G197" s="5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2">
      <c r="A198" s="10"/>
      <c r="B198" s="10"/>
      <c r="C198" s="10"/>
      <c r="D198" s="50"/>
      <c r="E198" s="50"/>
      <c r="F198" s="50"/>
      <c r="G198" s="5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2">
      <c r="A199" s="10"/>
      <c r="B199" s="10"/>
      <c r="C199" s="10"/>
      <c r="D199" s="50"/>
      <c r="E199" s="50"/>
      <c r="F199" s="50"/>
      <c r="G199" s="5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2">
      <c r="A200" s="10"/>
      <c r="B200" s="10"/>
      <c r="C200" s="10"/>
      <c r="D200" s="50"/>
      <c r="E200" s="50"/>
      <c r="F200" s="50"/>
      <c r="G200" s="5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2">
      <c r="A201" s="10"/>
      <c r="B201" s="10"/>
      <c r="C201" s="10"/>
      <c r="D201" s="50"/>
      <c r="E201" s="50"/>
      <c r="F201" s="50"/>
      <c r="G201" s="5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2">
      <c r="A202" s="10"/>
      <c r="B202" s="10"/>
      <c r="C202" s="10"/>
      <c r="D202" s="50"/>
      <c r="E202" s="50"/>
      <c r="F202" s="50"/>
      <c r="G202" s="5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2">
      <c r="A203" s="10"/>
      <c r="B203" s="10"/>
      <c r="C203" s="10"/>
      <c r="D203" s="50"/>
      <c r="E203" s="50"/>
      <c r="F203" s="50"/>
      <c r="G203" s="5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2">
      <c r="A204" s="10"/>
      <c r="B204" s="10"/>
      <c r="C204" s="10"/>
      <c r="D204" s="50"/>
      <c r="E204" s="50"/>
      <c r="F204" s="50"/>
      <c r="G204" s="5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2">
      <c r="A205" s="10"/>
      <c r="B205" s="10"/>
      <c r="C205" s="10"/>
      <c r="D205" s="50"/>
      <c r="E205" s="50"/>
      <c r="F205" s="50"/>
      <c r="G205" s="5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2">
      <c r="A206" s="10"/>
      <c r="B206" s="10"/>
      <c r="C206" s="10"/>
      <c r="D206" s="50"/>
      <c r="E206" s="50"/>
      <c r="F206" s="50"/>
      <c r="G206" s="5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2">
      <c r="A207" s="10"/>
      <c r="B207" s="10"/>
      <c r="C207" s="10"/>
      <c r="D207" s="50"/>
      <c r="E207" s="50"/>
      <c r="F207" s="50"/>
      <c r="G207" s="5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2">
      <c r="A208" s="10"/>
      <c r="B208" s="10"/>
      <c r="C208" s="10"/>
      <c r="D208" s="50"/>
      <c r="E208" s="50"/>
      <c r="F208" s="50"/>
      <c r="G208" s="5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2">
      <c r="A209" s="10"/>
      <c r="B209" s="10"/>
      <c r="C209" s="10"/>
      <c r="D209" s="50"/>
      <c r="E209" s="50"/>
      <c r="F209" s="50"/>
      <c r="G209" s="5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2">
      <c r="A210" s="10"/>
      <c r="B210" s="10"/>
      <c r="C210" s="10"/>
      <c r="D210" s="50"/>
      <c r="E210" s="50"/>
      <c r="F210" s="50"/>
      <c r="G210" s="5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2">
      <c r="A211" s="10"/>
      <c r="B211" s="10"/>
      <c r="C211" s="10"/>
      <c r="D211" s="50"/>
      <c r="E211" s="50"/>
      <c r="F211" s="50"/>
      <c r="G211" s="5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2">
      <c r="A212" s="10"/>
      <c r="B212" s="10"/>
      <c r="C212" s="10"/>
      <c r="D212" s="50"/>
      <c r="E212" s="50"/>
      <c r="F212" s="50"/>
      <c r="G212" s="5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2">
      <c r="A213" s="10"/>
      <c r="B213" s="10"/>
      <c r="C213" s="10"/>
      <c r="D213" s="50"/>
      <c r="E213" s="50"/>
      <c r="F213" s="50"/>
      <c r="G213" s="5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2">
      <c r="A214" s="10"/>
      <c r="B214" s="10"/>
      <c r="C214" s="10"/>
      <c r="D214" s="50"/>
      <c r="E214" s="50"/>
      <c r="F214" s="50"/>
      <c r="G214" s="5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2">
      <c r="A215" s="10"/>
      <c r="B215" s="10"/>
      <c r="C215" s="10"/>
      <c r="D215" s="50"/>
      <c r="E215" s="50"/>
      <c r="F215" s="50"/>
      <c r="G215" s="5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2">
      <c r="A216" s="10"/>
      <c r="B216" s="10"/>
      <c r="C216" s="10"/>
      <c r="D216" s="50"/>
      <c r="E216" s="50"/>
      <c r="F216" s="50"/>
      <c r="G216" s="5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2">
      <c r="A217" s="10"/>
      <c r="B217" s="10"/>
      <c r="C217" s="10"/>
      <c r="D217" s="50"/>
      <c r="E217" s="50"/>
      <c r="F217" s="50"/>
      <c r="G217" s="5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2">
      <c r="A218" s="10"/>
      <c r="B218" s="10"/>
      <c r="C218" s="10"/>
      <c r="D218" s="50"/>
      <c r="E218" s="50"/>
      <c r="F218" s="50"/>
      <c r="G218" s="5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2">
      <c r="A219" s="10"/>
      <c r="B219" s="10"/>
      <c r="C219" s="10"/>
      <c r="D219" s="50"/>
      <c r="E219" s="50"/>
      <c r="F219" s="50"/>
      <c r="G219" s="5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2">
      <c r="A220" s="10"/>
      <c r="B220" s="10"/>
      <c r="C220" s="10"/>
      <c r="D220" s="50"/>
      <c r="E220" s="50"/>
      <c r="F220" s="50"/>
      <c r="G220" s="5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2">
      <c r="A221" s="10"/>
      <c r="B221" s="10"/>
      <c r="C221" s="10"/>
      <c r="D221" s="50"/>
      <c r="E221" s="50"/>
      <c r="F221" s="50"/>
      <c r="G221" s="5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2">
      <c r="A222" s="10"/>
      <c r="B222" s="10"/>
      <c r="C222" s="10"/>
      <c r="D222" s="50"/>
      <c r="E222" s="50"/>
      <c r="F222" s="50"/>
      <c r="G222" s="5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2">
      <c r="A223" s="10"/>
      <c r="B223" s="10"/>
      <c r="C223" s="10"/>
      <c r="D223" s="50"/>
      <c r="E223" s="50"/>
      <c r="F223" s="50"/>
      <c r="G223" s="5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2">
      <c r="A224" s="10"/>
      <c r="B224" s="10"/>
      <c r="C224" s="10"/>
      <c r="D224" s="50"/>
      <c r="E224" s="50"/>
      <c r="F224" s="50"/>
      <c r="G224" s="5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2">
      <c r="A225" s="10"/>
      <c r="B225" s="10"/>
      <c r="C225" s="10"/>
      <c r="D225" s="50"/>
      <c r="E225" s="50"/>
      <c r="F225" s="50"/>
      <c r="G225" s="5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2">
      <c r="A226" s="10"/>
      <c r="B226" s="10"/>
      <c r="C226" s="10"/>
      <c r="D226" s="50"/>
      <c r="E226" s="50"/>
      <c r="F226" s="50"/>
      <c r="G226" s="5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2">
      <c r="A227" s="10"/>
      <c r="B227" s="10"/>
      <c r="C227" s="10"/>
      <c r="D227" s="50"/>
      <c r="E227" s="50"/>
      <c r="F227" s="50"/>
      <c r="G227" s="5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2">
      <c r="A228" s="10"/>
      <c r="B228" s="10"/>
      <c r="C228" s="10"/>
      <c r="D228" s="50"/>
      <c r="E228" s="50"/>
      <c r="F228" s="50"/>
      <c r="G228" s="5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2">
      <c r="A229" s="10"/>
      <c r="B229" s="10"/>
      <c r="C229" s="10"/>
      <c r="D229" s="50"/>
      <c r="E229" s="50"/>
      <c r="F229" s="50"/>
      <c r="G229" s="5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2">
      <c r="A230" s="10"/>
      <c r="B230" s="10"/>
      <c r="C230" s="10"/>
      <c r="D230" s="50"/>
      <c r="E230" s="50"/>
      <c r="F230" s="50"/>
      <c r="G230" s="5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2">
      <c r="A231" s="10"/>
      <c r="B231" s="10"/>
      <c r="C231" s="10"/>
      <c r="D231" s="50"/>
      <c r="E231" s="50"/>
      <c r="F231" s="50"/>
      <c r="G231" s="5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2">
      <c r="A232" s="10"/>
      <c r="B232" s="10"/>
      <c r="C232" s="10"/>
      <c r="D232" s="50"/>
      <c r="E232" s="50"/>
      <c r="F232" s="50"/>
      <c r="G232" s="5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2">
      <c r="A233" s="10"/>
      <c r="B233" s="10"/>
      <c r="C233" s="10"/>
      <c r="D233" s="50"/>
      <c r="E233" s="50"/>
      <c r="F233" s="50"/>
      <c r="G233" s="5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2">
      <c r="A234" s="10"/>
      <c r="B234" s="10"/>
      <c r="C234" s="10"/>
      <c r="D234" s="50"/>
      <c r="E234" s="50"/>
      <c r="F234" s="50"/>
      <c r="G234" s="5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2">
      <c r="A235" s="10"/>
      <c r="B235" s="10"/>
      <c r="C235" s="10"/>
      <c r="D235" s="50"/>
      <c r="E235" s="50"/>
      <c r="F235" s="50"/>
      <c r="G235" s="5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2">
      <c r="A236" s="10"/>
      <c r="B236" s="10"/>
      <c r="C236" s="10"/>
      <c r="D236" s="50"/>
      <c r="E236" s="50"/>
      <c r="F236" s="50"/>
      <c r="G236" s="5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2">
      <c r="A237" s="10"/>
      <c r="B237" s="10"/>
      <c r="C237" s="10"/>
      <c r="D237" s="50"/>
      <c r="E237" s="50"/>
      <c r="F237" s="50"/>
      <c r="G237" s="5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2">
      <c r="A238" s="10"/>
      <c r="B238" s="10"/>
      <c r="C238" s="10"/>
      <c r="D238" s="50"/>
      <c r="E238" s="50"/>
      <c r="F238" s="50"/>
      <c r="G238" s="5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2">
      <c r="A239" s="10"/>
      <c r="B239" s="10"/>
      <c r="C239" s="10"/>
      <c r="D239" s="50"/>
      <c r="E239" s="50"/>
      <c r="F239" s="50"/>
      <c r="G239" s="5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2">
      <c r="A240" s="10"/>
      <c r="B240" s="10"/>
      <c r="C240" s="10"/>
      <c r="D240" s="50"/>
      <c r="E240" s="50"/>
      <c r="F240" s="50"/>
      <c r="G240" s="5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2">
      <c r="A241" s="10"/>
      <c r="B241" s="10"/>
      <c r="C241" s="10"/>
      <c r="D241" s="50"/>
      <c r="E241" s="50"/>
      <c r="F241" s="50"/>
      <c r="G241" s="5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2">
      <c r="A242" s="10"/>
      <c r="B242" s="10"/>
      <c r="C242" s="10"/>
      <c r="D242" s="50"/>
      <c r="E242" s="50"/>
      <c r="F242" s="50"/>
      <c r="G242" s="5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2">
      <c r="A243" s="10"/>
      <c r="B243" s="10"/>
      <c r="C243" s="10"/>
      <c r="D243" s="50"/>
      <c r="E243" s="50"/>
      <c r="F243" s="50"/>
      <c r="G243" s="5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2">
      <c r="A244" s="10"/>
      <c r="B244" s="10"/>
      <c r="C244" s="10"/>
      <c r="D244" s="50"/>
      <c r="E244" s="50"/>
      <c r="F244" s="50"/>
      <c r="G244" s="5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2">
      <c r="A245" s="10"/>
      <c r="B245" s="10"/>
      <c r="C245" s="10"/>
      <c r="D245" s="50"/>
      <c r="E245" s="50"/>
      <c r="F245" s="50"/>
      <c r="G245" s="5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2">
      <c r="A246" s="10"/>
      <c r="B246" s="10"/>
      <c r="C246" s="10"/>
      <c r="D246" s="50"/>
      <c r="E246" s="50"/>
      <c r="F246" s="50"/>
      <c r="G246" s="5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2">
      <c r="A247" s="10"/>
      <c r="B247" s="10"/>
      <c r="C247" s="10"/>
      <c r="D247" s="50"/>
      <c r="E247" s="50"/>
      <c r="F247" s="50"/>
      <c r="G247" s="5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2">
      <c r="A248" s="10"/>
      <c r="B248" s="10"/>
      <c r="C248" s="10"/>
      <c r="D248" s="50"/>
      <c r="E248" s="50"/>
      <c r="F248" s="50"/>
      <c r="G248" s="5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2">
      <c r="A249" s="10"/>
      <c r="B249" s="10"/>
      <c r="C249" s="10"/>
      <c r="D249" s="50"/>
      <c r="E249" s="50"/>
      <c r="F249" s="50"/>
      <c r="G249" s="5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2">
      <c r="A250" s="10"/>
      <c r="B250" s="10"/>
      <c r="C250" s="10"/>
      <c r="D250" s="50"/>
      <c r="E250" s="50"/>
      <c r="F250" s="50"/>
      <c r="G250" s="5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2">
      <c r="A251" s="10"/>
      <c r="B251" s="10"/>
      <c r="C251" s="10"/>
      <c r="D251" s="50"/>
      <c r="E251" s="50"/>
      <c r="F251" s="50"/>
      <c r="G251" s="5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2">
      <c r="A252" s="10"/>
      <c r="B252" s="10"/>
      <c r="C252" s="10"/>
      <c r="D252" s="50"/>
      <c r="E252" s="50"/>
      <c r="F252" s="50"/>
      <c r="G252" s="5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2">
      <c r="A253" s="10"/>
      <c r="B253" s="10"/>
      <c r="C253" s="10"/>
      <c r="D253" s="50"/>
      <c r="E253" s="50"/>
      <c r="F253" s="50"/>
      <c r="G253" s="5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2">
      <c r="A254" s="10"/>
      <c r="B254" s="10"/>
      <c r="C254" s="10"/>
      <c r="D254" s="50"/>
      <c r="E254" s="50"/>
      <c r="F254" s="50"/>
      <c r="G254" s="5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2">
      <c r="A255" s="10"/>
      <c r="B255" s="10"/>
      <c r="C255" s="10"/>
      <c r="D255" s="50"/>
      <c r="E255" s="50"/>
      <c r="F255" s="50"/>
      <c r="G255" s="5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2">
      <c r="A256" s="10"/>
      <c r="B256" s="10"/>
      <c r="C256" s="10"/>
      <c r="D256" s="50"/>
      <c r="E256" s="50"/>
      <c r="F256" s="50"/>
      <c r="G256" s="5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2">
      <c r="A257" s="10"/>
      <c r="B257" s="10"/>
      <c r="C257" s="10"/>
      <c r="D257" s="50"/>
      <c r="E257" s="50"/>
      <c r="F257" s="50"/>
      <c r="G257" s="5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2">
      <c r="A258" s="10"/>
      <c r="B258" s="10"/>
      <c r="C258" s="10"/>
      <c r="D258" s="50"/>
      <c r="E258" s="50"/>
      <c r="F258" s="50"/>
      <c r="G258" s="5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2">
      <c r="A259" s="10"/>
      <c r="B259" s="10"/>
      <c r="C259" s="10"/>
      <c r="D259" s="50"/>
      <c r="E259" s="50"/>
      <c r="F259" s="50"/>
      <c r="G259" s="5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2">
      <c r="A260" s="10"/>
      <c r="B260" s="10"/>
      <c r="C260" s="10"/>
      <c r="D260" s="50"/>
      <c r="E260" s="50"/>
      <c r="F260" s="50"/>
      <c r="G260" s="5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2">
      <c r="A261" s="10"/>
      <c r="B261" s="10"/>
      <c r="C261" s="10"/>
      <c r="D261" s="50"/>
      <c r="E261" s="50"/>
      <c r="F261" s="50"/>
      <c r="G261" s="5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2">
      <c r="A262" s="10"/>
      <c r="B262" s="10"/>
      <c r="C262" s="10"/>
      <c r="D262" s="50"/>
      <c r="E262" s="50"/>
      <c r="F262" s="50"/>
      <c r="G262" s="5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2">
      <c r="A263" s="10"/>
      <c r="B263" s="10"/>
      <c r="C263" s="10"/>
      <c r="D263" s="50"/>
      <c r="E263" s="50"/>
      <c r="F263" s="50"/>
      <c r="G263" s="5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2">
      <c r="A264" s="10"/>
      <c r="B264" s="10"/>
      <c r="C264" s="10"/>
      <c r="D264" s="50"/>
      <c r="E264" s="50"/>
      <c r="F264" s="50"/>
      <c r="G264" s="5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2">
      <c r="A265" s="10"/>
      <c r="B265" s="10"/>
      <c r="C265" s="10"/>
      <c r="D265" s="50"/>
      <c r="E265" s="50"/>
      <c r="F265" s="50"/>
      <c r="G265" s="5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2">
      <c r="A266" s="10"/>
      <c r="B266" s="10"/>
      <c r="C266" s="10"/>
      <c r="D266" s="50"/>
      <c r="E266" s="50"/>
      <c r="F266" s="50"/>
      <c r="G266" s="5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2">
      <c r="A267" s="10"/>
      <c r="B267" s="10"/>
      <c r="C267" s="10"/>
      <c r="D267" s="50"/>
      <c r="E267" s="50"/>
      <c r="F267" s="50"/>
      <c r="G267" s="5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2">
      <c r="A268" s="10"/>
      <c r="B268" s="10"/>
      <c r="C268" s="10"/>
      <c r="D268" s="50"/>
      <c r="E268" s="50"/>
      <c r="F268" s="50"/>
      <c r="G268" s="5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2">
      <c r="A269" s="10"/>
      <c r="B269" s="10"/>
      <c r="C269" s="10"/>
      <c r="D269" s="50"/>
      <c r="E269" s="50"/>
      <c r="F269" s="50"/>
      <c r="G269" s="5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2">
      <c r="A270" s="10"/>
      <c r="B270" s="10"/>
      <c r="C270" s="10"/>
      <c r="D270" s="50"/>
      <c r="E270" s="50"/>
      <c r="F270" s="50"/>
      <c r="G270" s="5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2">
      <c r="A271" s="10"/>
      <c r="B271" s="10"/>
      <c r="C271" s="10"/>
      <c r="D271" s="50"/>
      <c r="E271" s="50"/>
      <c r="F271" s="50"/>
      <c r="G271" s="5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2">
      <c r="A272" s="10"/>
      <c r="B272" s="10"/>
      <c r="C272" s="10"/>
      <c r="D272" s="50"/>
      <c r="E272" s="50"/>
      <c r="F272" s="50"/>
      <c r="G272" s="5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2">
      <c r="A273" s="10"/>
      <c r="B273" s="10"/>
      <c r="C273" s="10"/>
      <c r="D273" s="50"/>
      <c r="E273" s="50"/>
      <c r="F273" s="50"/>
      <c r="G273" s="5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2">
      <c r="A274" s="10"/>
      <c r="B274" s="10"/>
      <c r="C274" s="10"/>
      <c r="D274" s="50"/>
      <c r="E274" s="50"/>
      <c r="F274" s="50"/>
      <c r="G274" s="5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2">
      <c r="A275" s="10"/>
      <c r="B275" s="10"/>
      <c r="C275" s="10"/>
      <c r="D275" s="50"/>
      <c r="E275" s="50"/>
      <c r="F275" s="50"/>
      <c r="G275" s="5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2">
      <c r="A276" s="10"/>
      <c r="B276" s="10"/>
      <c r="C276" s="10"/>
      <c r="D276" s="50"/>
      <c r="E276" s="50"/>
      <c r="F276" s="50"/>
      <c r="G276" s="5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2">
      <c r="A277" s="10"/>
      <c r="B277" s="10"/>
      <c r="C277" s="10"/>
      <c r="D277" s="50"/>
      <c r="E277" s="50"/>
      <c r="F277" s="50"/>
      <c r="G277" s="5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2">
      <c r="A278" s="10"/>
      <c r="B278" s="10"/>
      <c r="C278" s="10"/>
      <c r="D278" s="50"/>
      <c r="E278" s="50"/>
      <c r="F278" s="50"/>
      <c r="G278" s="5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2">
      <c r="A279" s="10"/>
      <c r="B279" s="10"/>
      <c r="C279" s="10"/>
      <c r="D279" s="50"/>
      <c r="E279" s="50"/>
      <c r="F279" s="50"/>
      <c r="G279" s="5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2">
      <c r="A280" s="10"/>
      <c r="B280" s="10"/>
      <c r="C280" s="10"/>
      <c r="D280" s="50"/>
      <c r="E280" s="50"/>
      <c r="F280" s="50"/>
      <c r="G280" s="5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2">
      <c r="A281" s="10"/>
      <c r="B281" s="10"/>
      <c r="C281" s="10"/>
      <c r="D281" s="50"/>
      <c r="E281" s="50"/>
      <c r="F281" s="50"/>
      <c r="G281" s="5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2">
      <c r="A282" s="10"/>
      <c r="B282" s="10"/>
      <c r="C282" s="10"/>
      <c r="D282" s="50"/>
      <c r="E282" s="50"/>
      <c r="F282" s="50"/>
      <c r="G282" s="5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2">
      <c r="A283" s="10"/>
      <c r="B283" s="10"/>
      <c r="C283" s="10"/>
      <c r="D283" s="50"/>
      <c r="E283" s="50"/>
      <c r="F283" s="50"/>
      <c r="G283" s="5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2">
      <c r="A284" s="10"/>
      <c r="B284" s="10"/>
      <c r="C284" s="10"/>
      <c r="D284" s="50"/>
      <c r="E284" s="50"/>
      <c r="F284" s="50"/>
      <c r="G284" s="5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2">
      <c r="A285" s="10"/>
      <c r="B285" s="10"/>
      <c r="C285" s="10"/>
      <c r="D285" s="50"/>
      <c r="E285" s="50"/>
      <c r="F285" s="50"/>
      <c r="G285" s="5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2">
      <c r="A286" s="10"/>
      <c r="B286" s="10"/>
      <c r="C286" s="10"/>
      <c r="D286" s="50"/>
      <c r="E286" s="50"/>
      <c r="F286" s="50"/>
      <c r="G286" s="5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2">
      <c r="A287" s="10"/>
      <c r="B287" s="10"/>
      <c r="C287" s="10"/>
      <c r="D287" s="50"/>
      <c r="E287" s="50"/>
      <c r="F287" s="50"/>
      <c r="G287" s="5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2">
      <c r="A288" s="10"/>
      <c r="B288" s="10"/>
      <c r="C288" s="10"/>
      <c r="D288" s="50"/>
      <c r="E288" s="50"/>
      <c r="F288" s="50"/>
      <c r="G288" s="5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2">
      <c r="A289" s="10"/>
      <c r="B289" s="10"/>
      <c r="C289" s="10"/>
      <c r="D289" s="50"/>
      <c r="E289" s="50"/>
      <c r="F289" s="50"/>
      <c r="G289" s="5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2">
      <c r="A290" s="10"/>
      <c r="B290" s="10"/>
      <c r="C290" s="10"/>
      <c r="D290" s="50"/>
      <c r="E290" s="50"/>
      <c r="F290" s="50"/>
      <c r="G290" s="5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2">
      <c r="A291" s="10"/>
      <c r="B291" s="10"/>
      <c r="C291" s="10"/>
      <c r="D291" s="50"/>
      <c r="E291" s="50"/>
      <c r="F291" s="50"/>
      <c r="G291" s="5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2">
      <c r="A292" s="10"/>
      <c r="B292" s="10"/>
      <c r="C292" s="10"/>
      <c r="D292" s="50"/>
      <c r="E292" s="50"/>
      <c r="F292" s="50"/>
      <c r="G292" s="5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2">
      <c r="A293" s="10"/>
      <c r="B293" s="10"/>
      <c r="C293" s="10"/>
      <c r="D293" s="50"/>
      <c r="E293" s="50"/>
      <c r="F293" s="50"/>
      <c r="G293" s="5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2">
      <c r="A294" s="10"/>
      <c r="B294" s="10"/>
      <c r="C294" s="10"/>
      <c r="D294" s="50"/>
      <c r="E294" s="50"/>
      <c r="F294" s="50"/>
      <c r="G294" s="5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2">
      <c r="A295" s="10"/>
      <c r="B295" s="10"/>
      <c r="C295" s="10"/>
      <c r="D295" s="50"/>
      <c r="E295" s="50"/>
      <c r="F295" s="50"/>
      <c r="G295" s="5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2">
      <c r="A296" s="10"/>
      <c r="B296" s="10"/>
      <c r="C296" s="10"/>
      <c r="D296" s="50"/>
      <c r="E296" s="50"/>
      <c r="F296" s="50"/>
      <c r="G296" s="5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2">
      <c r="A297" s="10"/>
      <c r="B297" s="10"/>
      <c r="C297" s="10"/>
      <c r="D297" s="50"/>
      <c r="E297" s="50"/>
      <c r="F297" s="50"/>
      <c r="G297" s="5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2">
      <c r="A298" s="10"/>
      <c r="B298" s="10"/>
      <c r="C298" s="10"/>
      <c r="D298" s="50"/>
      <c r="E298" s="50"/>
      <c r="F298" s="50"/>
      <c r="G298" s="5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2">
      <c r="A299" s="10"/>
      <c r="B299" s="10"/>
      <c r="C299" s="10"/>
      <c r="D299" s="50"/>
      <c r="E299" s="50"/>
      <c r="F299" s="50"/>
      <c r="G299" s="5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2">
      <c r="A300" s="10"/>
      <c r="B300" s="10"/>
      <c r="C300" s="10"/>
      <c r="D300" s="50"/>
      <c r="E300" s="50"/>
      <c r="F300" s="50"/>
      <c r="G300" s="5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2">
      <c r="A301" s="10"/>
      <c r="B301" s="10"/>
      <c r="C301" s="10"/>
      <c r="D301" s="50"/>
      <c r="E301" s="50"/>
      <c r="F301" s="50"/>
      <c r="G301" s="5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2">
      <c r="A302" s="10"/>
      <c r="B302" s="10"/>
      <c r="C302" s="10"/>
      <c r="D302" s="50"/>
      <c r="E302" s="50"/>
      <c r="F302" s="50"/>
      <c r="G302" s="5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2">
      <c r="A303" s="10"/>
      <c r="B303" s="10"/>
      <c r="C303" s="10"/>
      <c r="D303" s="50"/>
      <c r="E303" s="50"/>
      <c r="F303" s="50"/>
      <c r="G303" s="5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2">
      <c r="A304" s="10"/>
      <c r="B304" s="10"/>
      <c r="C304" s="10"/>
      <c r="D304" s="50"/>
      <c r="E304" s="50"/>
      <c r="F304" s="50"/>
      <c r="G304" s="5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2">
      <c r="A305" s="10"/>
      <c r="B305" s="10"/>
      <c r="C305" s="10"/>
      <c r="D305" s="50"/>
      <c r="E305" s="50"/>
      <c r="F305" s="50"/>
      <c r="G305" s="5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2">
      <c r="A306" s="10"/>
      <c r="B306" s="10"/>
      <c r="C306" s="10"/>
      <c r="D306" s="50"/>
      <c r="E306" s="50"/>
      <c r="F306" s="50"/>
      <c r="G306" s="5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2">
      <c r="A307" s="10"/>
      <c r="B307" s="10"/>
      <c r="C307" s="10"/>
      <c r="D307" s="50"/>
      <c r="E307" s="50"/>
      <c r="F307" s="50"/>
      <c r="G307" s="5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2">
      <c r="A308" s="10"/>
      <c r="B308" s="10"/>
      <c r="C308" s="10"/>
      <c r="D308" s="50"/>
      <c r="E308" s="50"/>
      <c r="F308" s="50"/>
      <c r="G308" s="5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2">
      <c r="A309" s="10"/>
      <c r="B309" s="10"/>
      <c r="C309" s="10"/>
      <c r="D309" s="50"/>
      <c r="E309" s="50"/>
      <c r="F309" s="50"/>
      <c r="G309" s="5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2">
      <c r="A310" s="10"/>
      <c r="B310" s="10"/>
      <c r="C310" s="10"/>
      <c r="D310" s="50"/>
      <c r="E310" s="50"/>
      <c r="F310" s="50"/>
      <c r="G310" s="5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2">
      <c r="A311" s="10"/>
      <c r="B311" s="10"/>
      <c r="C311" s="10"/>
      <c r="D311" s="50"/>
      <c r="E311" s="50"/>
      <c r="F311" s="50"/>
      <c r="G311" s="5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2">
      <c r="A312" s="10"/>
      <c r="B312" s="10"/>
      <c r="C312" s="10"/>
      <c r="D312" s="50"/>
      <c r="E312" s="50"/>
      <c r="F312" s="50"/>
      <c r="G312" s="5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2">
      <c r="A313" s="10"/>
      <c r="B313" s="10"/>
      <c r="C313" s="10"/>
      <c r="D313" s="50"/>
      <c r="E313" s="50"/>
      <c r="F313" s="50"/>
      <c r="G313" s="5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2">
      <c r="A314" s="10"/>
      <c r="B314" s="10"/>
      <c r="C314" s="10"/>
      <c r="D314" s="50"/>
      <c r="E314" s="50"/>
      <c r="F314" s="50"/>
      <c r="G314" s="5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2">
      <c r="A315" s="10"/>
      <c r="B315" s="10"/>
      <c r="C315" s="10"/>
      <c r="D315" s="50"/>
      <c r="E315" s="50"/>
      <c r="F315" s="50"/>
      <c r="G315" s="5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2">
      <c r="A316" s="10"/>
      <c r="B316" s="10"/>
      <c r="C316" s="10"/>
      <c r="D316" s="50"/>
      <c r="E316" s="50"/>
      <c r="F316" s="50"/>
      <c r="G316" s="5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2">
      <c r="A317" s="10"/>
      <c r="B317" s="10"/>
      <c r="C317" s="10"/>
      <c r="D317" s="50"/>
      <c r="E317" s="50"/>
      <c r="F317" s="50"/>
      <c r="G317" s="5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2">
      <c r="A318" s="10"/>
      <c r="B318" s="10"/>
      <c r="C318" s="10"/>
      <c r="D318" s="50"/>
      <c r="E318" s="50"/>
      <c r="F318" s="50"/>
      <c r="G318" s="5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2">
      <c r="A319" s="10"/>
      <c r="B319" s="10"/>
      <c r="C319" s="10"/>
      <c r="D319" s="50"/>
      <c r="E319" s="50"/>
      <c r="F319" s="50"/>
      <c r="G319" s="5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2">
      <c r="A320" s="10"/>
      <c r="B320" s="10"/>
      <c r="C320" s="10"/>
      <c r="D320" s="50"/>
      <c r="E320" s="50"/>
      <c r="F320" s="50"/>
      <c r="G320" s="5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2">
      <c r="A321" s="10"/>
      <c r="B321" s="10"/>
      <c r="C321" s="10"/>
      <c r="D321" s="50"/>
      <c r="E321" s="50"/>
      <c r="F321" s="50"/>
      <c r="G321" s="5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2">
      <c r="A322" s="10"/>
      <c r="B322" s="10"/>
      <c r="C322" s="10"/>
      <c r="D322" s="50"/>
      <c r="E322" s="50"/>
      <c r="F322" s="50"/>
      <c r="G322" s="5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2">
      <c r="A323" s="10"/>
      <c r="B323" s="10"/>
      <c r="C323" s="10"/>
      <c r="D323" s="50"/>
      <c r="E323" s="50"/>
      <c r="F323" s="50"/>
      <c r="G323" s="5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2">
      <c r="A324" s="10"/>
      <c r="B324" s="10"/>
      <c r="C324" s="10"/>
      <c r="D324" s="50"/>
      <c r="E324" s="50"/>
      <c r="F324" s="50"/>
      <c r="G324" s="5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2">
      <c r="A325" s="10"/>
      <c r="B325" s="10"/>
      <c r="C325" s="10"/>
      <c r="D325" s="50"/>
      <c r="E325" s="50"/>
      <c r="F325" s="50"/>
      <c r="G325" s="5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2">
      <c r="A326" s="10"/>
      <c r="B326" s="10"/>
      <c r="C326" s="10"/>
      <c r="D326" s="50"/>
      <c r="E326" s="50"/>
      <c r="F326" s="50"/>
      <c r="G326" s="5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2">
      <c r="A327" s="10"/>
      <c r="B327" s="10"/>
      <c r="C327" s="10"/>
      <c r="D327" s="50"/>
      <c r="E327" s="50"/>
      <c r="F327" s="50"/>
      <c r="G327" s="5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2">
      <c r="A328" s="10"/>
      <c r="B328" s="10"/>
      <c r="C328" s="10"/>
      <c r="D328" s="50"/>
      <c r="E328" s="50"/>
      <c r="F328" s="50"/>
      <c r="G328" s="5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2">
      <c r="A329" s="10"/>
      <c r="B329" s="10"/>
      <c r="C329" s="10"/>
      <c r="D329" s="50"/>
      <c r="E329" s="50"/>
      <c r="F329" s="50"/>
      <c r="G329" s="5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2">
      <c r="A330" s="10"/>
      <c r="B330" s="10"/>
      <c r="C330" s="10"/>
      <c r="D330" s="50"/>
      <c r="E330" s="50"/>
      <c r="F330" s="50"/>
      <c r="G330" s="5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2">
      <c r="A331" s="10"/>
      <c r="B331" s="10"/>
      <c r="C331" s="10"/>
      <c r="D331" s="50"/>
      <c r="E331" s="50"/>
      <c r="F331" s="50"/>
      <c r="G331" s="5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2">
      <c r="A332" s="10"/>
      <c r="B332" s="10"/>
      <c r="C332" s="10"/>
      <c r="D332" s="50"/>
      <c r="E332" s="50"/>
      <c r="F332" s="50"/>
      <c r="G332" s="5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2">
      <c r="A333" s="10"/>
      <c r="B333" s="10"/>
      <c r="C333" s="10"/>
      <c r="D333" s="50"/>
      <c r="E333" s="50"/>
      <c r="F333" s="50"/>
      <c r="G333" s="5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2">
      <c r="A334" s="10"/>
      <c r="B334" s="10"/>
      <c r="C334" s="10"/>
      <c r="D334" s="50"/>
      <c r="E334" s="50"/>
      <c r="F334" s="50"/>
      <c r="G334" s="5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2">
      <c r="A335" s="10"/>
      <c r="B335" s="10"/>
      <c r="C335" s="10"/>
      <c r="D335" s="50"/>
      <c r="E335" s="50"/>
      <c r="F335" s="50"/>
      <c r="G335" s="5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2">
      <c r="A336" s="10"/>
      <c r="B336" s="10"/>
      <c r="C336" s="10"/>
      <c r="D336" s="50"/>
      <c r="E336" s="50"/>
      <c r="F336" s="50"/>
      <c r="G336" s="5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2">
      <c r="A337" s="10"/>
      <c r="B337" s="10"/>
      <c r="C337" s="10"/>
      <c r="D337" s="50"/>
      <c r="E337" s="50"/>
      <c r="F337" s="50"/>
      <c r="G337" s="5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2">
      <c r="A338" s="10"/>
      <c r="B338" s="10"/>
      <c r="C338" s="10"/>
      <c r="D338" s="50"/>
      <c r="E338" s="50"/>
      <c r="F338" s="50"/>
      <c r="G338" s="5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2">
      <c r="A339" s="10"/>
      <c r="B339" s="10"/>
      <c r="C339" s="10"/>
      <c r="D339" s="50"/>
      <c r="E339" s="50"/>
      <c r="F339" s="50"/>
      <c r="G339" s="5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2">
      <c r="A340" s="10"/>
      <c r="B340" s="10"/>
      <c r="C340" s="10"/>
      <c r="D340" s="50"/>
      <c r="E340" s="50"/>
      <c r="F340" s="50"/>
      <c r="G340" s="5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2">
      <c r="A341" s="10"/>
      <c r="B341" s="10"/>
      <c r="C341" s="10"/>
      <c r="D341" s="50"/>
      <c r="E341" s="50"/>
      <c r="F341" s="50"/>
      <c r="G341" s="5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2">
      <c r="A342" s="10"/>
      <c r="B342" s="10"/>
      <c r="C342" s="10"/>
      <c r="D342" s="50"/>
      <c r="E342" s="50"/>
      <c r="F342" s="50"/>
      <c r="G342" s="5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2">
      <c r="A343" s="10"/>
      <c r="B343" s="10"/>
      <c r="C343" s="10"/>
      <c r="D343" s="50"/>
      <c r="E343" s="50"/>
      <c r="F343" s="50"/>
      <c r="G343" s="5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2">
      <c r="A344" s="10"/>
      <c r="B344" s="10"/>
      <c r="C344" s="10"/>
      <c r="D344" s="50"/>
      <c r="E344" s="50"/>
      <c r="F344" s="50"/>
      <c r="G344" s="5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2">
      <c r="A345" s="10"/>
      <c r="B345" s="10"/>
      <c r="C345" s="10"/>
      <c r="D345" s="50"/>
      <c r="E345" s="50"/>
      <c r="F345" s="50"/>
      <c r="G345" s="5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2">
      <c r="A346" s="10"/>
      <c r="B346" s="10"/>
      <c r="C346" s="10"/>
      <c r="D346" s="50"/>
      <c r="E346" s="50"/>
      <c r="F346" s="50"/>
      <c r="G346" s="5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2">
      <c r="A347" s="10"/>
      <c r="B347" s="10"/>
      <c r="C347" s="10"/>
      <c r="D347" s="50"/>
      <c r="E347" s="50"/>
      <c r="F347" s="50"/>
      <c r="G347" s="5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2">
      <c r="A348" s="10"/>
      <c r="B348" s="10"/>
      <c r="C348" s="10"/>
      <c r="D348" s="50"/>
      <c r="E348" s="50"/>
      <c r="F348" s="50"/>
      <c r="G348" s="5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2">
      <c r="A349" s="10"/>
      <c r="B349" s="10"/>
      <c r="C349" s="10"/>
      <c r="D349" s="50"/>
      <c r="E349" s="50"/>
      <c r="F349" s="50"/>
      <c r="G349" s="5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2">
      <c r="A350" s="10"/>
      <c r="B350" s="10"/>
      <c r="C350" s="10"/>
      <c r="D350" s="50"/>
      <c r="E350" s="50"/>
      <c r="F350" s="50"/>
      <c r="G350" s="5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2">
      <c r="A351" s="10"/>
      <c r="B351" s="10"/>
      <c r="C351" s="10"/>
      <c r="D351" s="50"/>
      <c r="E351" s="50"/>
      <c r="F351" s="50"/>
      <c r="G351" s="5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2">
      <c r="A352" s="10"/>
      <c r="B352" s="10"/>
      <c r="C352" s="10"/>
      <c r="D352" s="50"/>
      <c r="E352" s="50"/>
      <c r="F352" s="50"/>
      <c r="G352" s="5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2">
      <c r="A353" s="10"/>
      <c r="B353" s="10"/>
      <c r="C353" s="10"/>
      <c r="D353" s="50"/>
      <c r="E353" s="50"/>
      <c r="F353" s="50"/>
      <c r="G353" s="5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2">
      <c r="A354" s="10"/>
      <c r="B354" s="10"/>
      <c r="C354" s="10"/>
      <c r="D354" s="50"/>
      <c r="E354" s="50"/>
      <c r="F354" s="50"/>
      <c r="G354" s="5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2">
      <c r="A355" s="10"/>
      <c r="B355" s="10"/>
      <c r="C355" s="10"/>
      <c r="D355" s="50"/>
      <c r="E355" s="50"/>
      <c r="F355" s="50"/>
      <c r="G355" s="5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2">
      <c r="A356" s="10"/>
      <c r="B356" s="10"/>
      <c r="C356" s="10"/>
      <c r="D356" s="50"/>
      <c r="E356" s="50"/>
      <c r="F356" s="50"/>
      <c r="G356" s="5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2">
      <c r="A357" s="10"/>
      <c r="B357" s="10"/>
      <c r="C357" s="10"/>
      <c r="D357" s="50"/>
      <c r="E357" s="50"/>
      <c r="F357" s="50"/>
      <c r="G357" s="5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2">
      <c r="A358" s="10"/>
      <c r="B358" s="10"/>
      <c r="C358" s="10"/>
      <c r="D358" s="50"/>
      <c r="E358" s="50"/>
      <c r="F358" s="50"/>
      <c r="G358" s="5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2">
      <c r="A359" s="10"/>
      <c r="B359" s="10"/>
      <c r="C359" s="10"/>
      <c r="D359" s="50"/>
      <c r="E359" s="50"/>
      <c r="F359" s="50"/>
      <c r="G359" s="5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2">
      <c r="A360" s="10"/>
      <c r="B360" s="10"/>
      <c r="C360" s="10"/>
      <c r="D360" s="50"/>
      <c r="E360" s="50"/>
      <c r="F360" s="50"/>
      <c r="G360" s="5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2">
      <c r="A361" s="10"/>
      <c r="B361" s="10"/>
      <c r="C361" s="10"/>
      <c r="D361" s="50"/>
      <c r="E361" s="50"/>
      <c r="F361" s="50"/>
      <c r="G361" s="5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2">
      <c r="A362" s="10"/>
      <c r="B362" s="10"/>
      <c r="C362" s="10"/>
      <c r="D362" s="50"/>
      <c r="E362" s="50"/>
      <c r="F362" s="50"/>
      <c r="G362" s="5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2">
      <c r="A363" s="10"/>
      <c r="B363" s="10"/>
      <c r="C363" s="10"/>
      <c r="D363" s="50"/>
      <c r="E363" s="50"/>
      <c r="F363" s="50"/>
      <c r="G363" s="5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2">
      <c r="A364" s="10"/>
      <c r="B364" s="10"/>
      <c r="C364" s="10"/>
      <c r="D364" s="50"/>
      <c r="E364" s="50"/>
      <c r="F364" s="50"/>
      <c r="G364" s="5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2">
      <c r="A365" s="10"/>
      <c r="B365" s="10"/>
      <c r="C365" s="10"/>
      <c r="D365" s="50"/>
      <c r="E365" s="50"/>
      <c r="F365" s="50"/>
      <c r="G365" s="5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2">
      <c r="A366" s="10"/>
      <c r="B366" s="10"/>
      <c r="C366" s="10"/>
      <c r="D366" s="50"/>
      <c r="E366" s="50"/>
      <c r="F366" s="50"/>
      <c r="G366" s="5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2">
      <c r="A367" s="10"/>
      <c r="B367" s="10"/>
      <c r="C367" s="10"/>
      <c r="D367" s="50"/>
      <c r="E367" s="50"/>
      <c r="F367" s="50"/>
      <c r="G367" s="5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2">
      <c r="A368" s="10"/>
      <c r="B368" s="10"/>
      <c r="C368" s="10"/>
      <c r="D368" s="50"/>
      <c r="E368" s="50"/>
      <c r="F368" s="50"/>
      <c r="G368" s="5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2">
      <c r="A369" s="10"/>
      <c r="B369" s="10"/>
      <c r="C369" s="10"/>
      <c r="D369" s="50"/>
      <c r="E369" s="50"/>
      <c r="F369" s="50"/>
      <c r="G369" s="5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2">
      <c r="A370" s="10"/>
      <c r="B370" s="10"/>
      <c r="C370" s="10"/>
      <c r="D370" s="50"/>
      <c r="E370" s="50"/>
      <c r="F370" s="50"/>
      <c r="G370" s="5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2">
      <c r="A371" s="10"/>
      <c r="B371" s="10"/>
      <c r="C371" s="10"/>
      <c r="D371" s="50"/>
      <c r="E371" s="50"/>
      <c r="F371" s="50"/>
      <c r="G371" s="5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2">
      <c r="A372" s="10"/>
      <c r="B372" s="10"/>
      <c r="C372" s="10"/>
      <c r="D372" s="50"/>
      <c r="E372" s="50"/>
      <c r="F372" s="50"/>
      <c r="G372" s="5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2">
      <c r="A373" s="10"/>
      <c r="B373" s="10"/>
      <c r="C373" s="10"/>
      <c r="D373" s="50"/>
      <c r="E373" s="50"/>
      <c r="F373" s="50"/>
      <c r="G373" s="5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2">
      <c r="A374" s="10"/>
      <c r="B374" s="10"/>
      <c r="C374" s="10"/>
      <c r="D374" s="50"/>
      <c r="E374" s="50"/>
      <c r="F374" s="50"/>
      <c r="G374" s="5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2">
      <c r="A375" s="10"/>
      <c r="B375" s="10"/>
      <c r="C375" s="10"/>
      <c r="D375" s="50"/>
      <c r="E375" s="50"/>
      <c r="F375" s="50"/>
      <c r="G375" s="5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2">
      <c r="A376" s="10"/>
      <c r="B376" s="10"/>
      <c r="C376" s="10"/>
      <c r="D376" s="50"/>
      <c r="E376" s="50"/>
      <c r="F376" s="50"/>
      <c r="G376" s="5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2">
      <c r="A377" s="10"/>
      <c r="B377" s="10"/>
      <c r="C377" s="10"/>
      <c r="D377" s="50"/>
      <c r="E377" s="50"/>
      <c r="F377" s="50"/>
      <c r="G377" s="5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2">
      <c r="A378" s="10"/>
      <c r="B378" s="10"/>
      <c r="C378" s="10"/>
      <c r="D378" s="50"/>
      <c r="E378" s="50"/>
      <c r="F378" s="50"/>
      <c r="G378" s="5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2">
      <c r="A379" s="10"/>
      <c r="B379" s="10"/>
      <c r="C379" s="10"/>
      <c r="D379" s="50"/>
      <c r="E379" s="50"/>
      <c r="F379" s="50"/>
      <c r="G379" s="5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2">
      <c r="A380" s="10"/>
      <c r="B380" s="10"/>
      <c r="C380" s="10"/>
      <c r="D380" s="50"/>
      <c r="E380" s="50"/>
      <c r="F380" s="50"/>
      <c r="G380" s="5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2">
      <c r="A381" s="10"/>
      <c r="B381" s="10"/>
      <c r="C381" s="10"/>
      <c r="D381" s="50"/>
      <c r="E381" s="50"/>
      <c r="F381" s="50"/>
      <c r="G381" s="5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2">
      <c r="A382" s="10"/>
      <c r="B382" s="10"/>
      <c r="C382" s="10"/>
      <c r="D382" s="50"/>
      <c r="E382" s="50"/>
      <c r="F382" s="50"/>
      <c r="G382" s="5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2">
      <c r="A383" s="10"/>
      <c r="B383" s="10"/>
      <c r="C383" s="10"/>
      <c r="D383" s="50"/>
      <c r="E383" s="50"/>
      <c r="F383" s="50"/>
      <c r="G383" s="5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2">
      <c r="A384" s="10"/>
      <c r="B384" s="10"/>
      <c r="C384" s="10"/>
      <c r="D384" s="50"/>
      <c r="E384" s="50"/>
      <c r="F384" s="50"/>
      <c r="G384" s="5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2">
      <c r="A385" s="10"/>
      <c r="B385" s="10"/>
      <c r="C385" s="10"/>
      <c r="D385" s="50"/>
      <c r="E385" s="50"/>
      <c r="F385" s="50"/>
      <c r="G385" s="5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2">
      <c r="A386" s="10"/>
      <c r="B386" s="10"/>
      <c r="C386" s="10"/>
      <c r="D386" s="50"/>
      <c r="E386" s="50"/>
      <c r="F386" s="50"/>
      <c r="G386" s="5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2">
      <c r="A387" s="10"/>
      <c r="B387" s="10"/>
      <c r="C387" s="10"/>
      <c r="D387" s="50"/>
      <c r="E387" s="50"/>
      <c r="F387" s="50"/>
      <c r="G387" s="5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2">
      <c r="A388" s="10"/>
      <c r="B388" s="10"/>
      <c r="C388" s="10"/>
      <c r="D388" s="50"/>
      <c r="E388" s="50"/>
      <c r="F388" s="50"/>
      <c r="G388" s="5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2">
      <c r="A389" s="10"/>
      <c r="B389" s="10"/>
      <c r="C389" s="10"/>
      <c r="D389" s="50"/>
      <c r="E389" s="50"/>
      <c r="F389" s="50"/>
      <c r="G389" s="5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2">
      <c r="A390" s="10"/>
      <c r="B390" s="10"/>
      <c r="C390" s="10"/>
      <c r="D390" s="50"/>
      <c r="E390" s="50"/>
      <c r="F390" s="50"/>
      <c r="G390" s="5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2">
      <c r="A391" s="10"/>
      <c r="B391" s="10"/>
      <c r="C391" s="10"/>
      <c r="D391" s="50"/>
      <c r="E391" s="50"/>
      <c r="F391" s="50"/>
      <c r="G391" s="5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2">
      <c r="A392" s="10"/>
      <c r="B392" s="10"/>
      <c r="C392" s="10"/>
      <c r="D392" s="50"/>
      <c r="E392" s="50"/>
      <c r="F392" s="50"/>
      <c r="G392" s="5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2">
      <c r="A393" s="10"/>
      <c r="B393" s="10"/>
      <c r="C393" s="10"/>
      <c r="D393" s="50"/>
      <c r="E393" s="50"/>
      <c r="F393" s="50"/>
      <c r="G393" s="5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2">
      <c r="A394" s="10"/>
      <c r="B394" s="10"/>
      <c r="C394" s="10"/>
      <c r="D394" s="50"/>
      <c r="E394" s="50"/>
      <c r="F394" s="50"/>
      <c r="G394" s="5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2">
      <c r="A395" s="10"/>
      <c r="B395" s="10"/>
      <c r="C395" s="10"/>
      <c r="D395" s="50"/>
      <c r="E395" s="50"/>
      <c r="F395" s="50"/>
      <c r="G395" s="5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2">
      <c r="A396" s="10"/>
      <c r="B396" s="10"/>
      <c r="C396" s="10"/>
      <c r="D396" s="50"/>
      <c r="E396" s="50"/>
      <c r="F396" s="50"/>
      <c r="G396" s="5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2">
      <c r="A397" s="10"/>
      <c r="B397" s="10"/>
      <c r="C397" s="10"/>
      <c r="D397" s="50"/>
      <c r="E397" s="50"/>
      <c r="F397" s="50"/>
      <c r="G397" s="5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2">
      <c r="A398" s="10"/>
      <c r="B398" s="10"/>
      <c r="C398" s="10"/>
      <c r="D398" s="50"/>
      <c r="E398" s="50"/>
      <c r="F398" s="50"/>
      <c r="G398" s="5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2">
      <c r="A399" s="10"/>
      <c r="B399" s="10"/>
      <c r="C399" s="10"/>
      <c r="D399" s="50"/>
      <c r="E399" s="50"/>
      <c r="F399" s="50"/>
      <c r="G399" s="5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2">
      <c r="A400" s="10"/>
      <c r="B400" s="10"/>
      <c r="C400" s="10"/>
      <c r="D400" s="50"/>
      <c r="E400" s="50"/>
      <c r="F400" s="50"/>
      <c r="G400" s="5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2">
      <c r="A401" s="10"/>
      <c r="B401" s="10"/>
      <c r="C401" s="10"/>
      <c r="D401" s="50"/>
      <c r="E401" s="50"/>
      <c r="F401" s="50"/>
      <c r="G401" s="5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2">
      <c r="A402" s="10"/>
      <c r="B402" s="10"/>
      <c r="C402" s="10"/>
      <c r="D402" s="50"/>
      <c r="E402" s="50"/>
      <c r="F402" s="50"/>
      <c r="G402" s="5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2">
      <c r="A403" s="10"/>
      <c r="B403" s="10"/>
      <c r="C403" s="10"/>
      <c r="D403" s="50"/>
      <c r="E403" s="50"/>
      <c r="F403" s="50"/>
      <c r="G403" s="5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2">
      <c r="A404" s="10"/>
      <c r="B404" s="10"/>
      <c r="C404" s="10"/>
      <c r="D404" s="50"/>
      <c r="E404" s="50"/>
      <c r="F404" s="50"/>
      <c r="G404" s="5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2">
      <c r="A405" s="10"/>
      <c r="B405" s="10"/>
      <c r="C405" s="10"/>
      <c r="D405" s="50"/>
      <c r="E405" s="50"/>
      <c r="F405" s="50"/>
      <c r="G405" s="5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2">
      <c r="A406" s="10"/>
      <c r="B406" s="10"/>
      <c r="C406" s="10"/>
      <c r="D406" s="50"/>
      <c r="E406" s="50"/>
      <c r="F406" s="50"/>
      <c r="G406" s="5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2">
      <c r="A407" s="10"/>
      <c r="B407" s="10"/>
      <c r="C407" s="10"/>
      <c r="D407" s="50"/>
      <c r="E407" s="50"/>
      <c r="F407" s="50"/>
      <c r="G407" s="5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2">
      <c r="A408" s="10"/>
      <c r="B408" s="10"/>
      <c r="C408" s="10"/>
      <c r="D408" s="50"/>
      <c r="E408" s="50"/>
      <c r="F408" s="50"/>
      <c r="G408" s="5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2">
      <c r="A409" s="10"/>
      <c r="B409" s="10"/>
      <c r="C409" s="10"/>
      <c r="D409" s="50"/>
      <c r="E409" s="50"/>
      <c r="F409" s="50"/>
      <c r="G409" s="5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2">
      <c r="A410" s="10"/>
      <c r="B410" s="10"/>
      <c r="C410" s="10"/>
      <c r="D410" s="50"/>
      <c r="E410" s="50"/>
      <c r="F410" s="50"/>
      <c r="G410" s="5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2">
      <c r="A411" s="10"/>
      <c r="B411" s="10"/>
      <c r="C411" s="10"/>
      <c r="D411" s="50"/>
      <c r="E411" s="50"/>
      <c r="F411" s="50"/>
      <c r="G411" s="5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2">
      <c r="A412" s="10"/>
      <c r="B412" s="10"/>
      <c r="C412" s="10"/>
      <c r="D412" s="50"/>
      <c r="E412" s="50"/>
      <c r="F412" s="50"/>
      <c r="G412" s="5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2">
      <c r="A413" s="10"/>
      <c r="B413" s="10"/>
      <c r="C413" s="10"/>
      <c r="D413" s="50"/>
      <c r="E413" s="50"/>
      <c r="F413" s="50"/>
      <c r="G413" s="5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2">
      <c r="A414" s="10"/>
      <c r="B414" s="10"/>
      <c r="C414" s="10"/>
      <c r="D414" s="50"/>
      <c r="E414" s="50"/>
      <c r="F414" s="50"/>
      <c r="G414" s="5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2">
      <c r="A415" s="10"/>
      <c r="B415" s="10"/>
      <c r="C415" s="10"/>
      <c r="D415" s="50"/>
      <c r="E415" s="50"/>
      <c r="F415" s="50"/>
      <c r="G415" s="5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2">
      <c r="A416" s="10"/>
      <c r="B416" s="10"/>
      <c r="C416" s="10"/>
      <c r="D416" s="50"/>
      <c r="E416" s="50"/>
      <c r="F416" s="50"/>
      <c r="G416" s="5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2">
      <c r="A417" s="10"/>
      <c r="B417" s="10"/>
      <c r="C417" s="10"/>
      <c r="D417" s="50"/>
      <c r="E417" s="50"/>
      <c r="F417" s="50"/>
      <c r="G417" s="5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2">
      <c r="A418" s="10"/>
      <c r="B418" s="10"/>
      <c r="C418" s="10"/>
      <c r="D418" s="50"/>
      <c r="E418" s="50"/>
      <c r="F418" s="50"/>
      <c r="G418" s="5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2">
      <c r="A419" s="10"/>
      <c r="B419" s="10"/>
      <c r="C419" s="10"/>
      <c r="D419" s="50"/>
      <c r="E419" s="50"/>
      <c r="F419" s="50"/>
      <c r="G419" s="5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2">
      <c r="A420" s="10"/>
      <c r="B420" s="10"/>
      <c r="C420" s="10"/>
      <c r="D420" s="50"/>
      <c r="E420" s="50"/>
      <c r="F420" s="50"/>
      <c r="G420" s="5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2">
      <c r="A421" s="10"/>
      <c r="B421" s="10"/>
      <c r="C421" s="10"/>
      <c r="D421" s="50"/>
      <c r="E421" s="50"/>
      <c r="F421" s="50"/>
      <c r="G421" s="5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2">
      <c r="A422" s="10"/>
      <c r="B422" s="10"/>
      <c r="C422" s="10"/>
      <c r="D422" s="50"/>
      <c r="E422" s="50"/>
      <c r="F422" s="50"/>
      <c r="G422" s="5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2">
      <c r="A423" s="10"/>
      <c r="B423" s="10"/>
      <c r="C423" s="10"/>
      <c r="D423" s="50"/>
      <c r="E423" s="50"/>
      <c r="F423" s="50"/>
      <c r="G423" s="5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2">
      <c r="A424" s="10"/>
      <c r="B424" s="10"/>
      <c r="C424" s="10"/>
      <c r="D424" s="50"/>
      <c r="E424" s="50"/>
      <c r="F424" s="50"/>
      <c r="G424" s="5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2">
      <c r="A425" s="10"/>
      <c r="B425" s="10"/>
      <c r="C425" s="10"/>
      <c r="D425" s="50"/>
      <c r="E425" s="50"/>
      <c r="F425" s="50"/>
      <c r="G425" s="5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2">
      <c r="A426" s="10"/>
      <c r="B426" s="10"/>
      <c r="C426" s="10"/>
      <c r="D426" s="50"/>
      <c r="E426" s="50"/>
      <c r="F426" s="50"/>
      <c r="G426" s="5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2">
      <c r="A427" s="10"/>
      <c r="B427" s="10"/>
      <c r="C427" s="10"/>
      <c r="D427" s="50"/>
      <c r="E427" s="50"/>
      <c r="F427" s="50"/>
      <c r="G427" s="5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2">
      <c r="A428" s="10"/>
      <c r="B428" s="10"/>
      <c r="C428" s="10"/>
      <c r="D428" s="50"/>
      <c r="E428" s="50"/>
      <c r="F428" s="50"/>
      <c r="G428" s="5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2">
      <c r="A429" s="10"/>
      <c r="B429" s="10"/>
      <c r="C429" s="10"/>
      <c r="D429" s="50"/>
      <c r="E429" s="50"/>
      <c r="F429" s="50"/>
      <c r="G429" s="5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2">
      <c r="A430" s="10"/>
      <c r="B430" s="10"/>
      <c r="C430" s="10"/>
      <c r="D430" s="50"/>
      <c r="E430" s="50"/>
      <c r="F430" s="50"/>
      <c r="G430" s="5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2">
      <c r="A431" s="10"/>
      <c r="B431" s="10"/>
      <c r="C431" s="10"/>
      <c r="D431" s="50"/>
      <c r="E431" s="50"/>
      <c r="F431" s="50"/>
      <c r="G431" s="5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2">
      <c r="A432" s="10"/>
      <c r="B432" s="10"/>
      <c r="C432" s="10"/>
      <c r="D432" s="50"/>
      <c r="E432" s="50"/>
      <c r="F432" s="50"/>
      <c r="G432" s="5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2">
      <c r="A433" s="10"/>
      <c r="B433" s="10"/>
      <c r="C433" s="10"/>
      <c r="D433" s="50"/>
      <c r="E433" s="50"/>
      <c r="F433" s="50"/>
      <c r="G433" s="5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2">
      <c r="A434" s="10"/>
      <c r="B434" s="10"/>
      <c r="C434" s="10"/>
      <c r="D434" s="50"/>
      <c r="E434" s="50"/>
      <c r="F434" s="50"/>
      <c r="G434" s="5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2">
      <c r="A435" s="10"/>
      <c r="B435" s="10"/>
      <c r="C435" s="10"/>
      <c r="D435" s="50"/>
      <c r="E435" s="50"/>
      <c r="F435" s="50"/>
      <c r="G435" s="5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2">
      <c r="A436" s="10"/>
      <c r="B436" s="10"/>
      <c r="C436" s="10"/>
      <c r="D436" s="50"/>
      <c r="E436" s="50"/>
      <c r="F436" s="50"/>
      <c r="G436" s="5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2">
      <c r="A437" s="10"/>
      <c r="B437" s="10"/>
      <c r="C437" s="10"/>
      <c r="D437" s="50"/>
      <c r="E437" s="50"/>
      <c r="F437" s="50"/>
      <c r="G437" s="5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2">
      <c r="A438" s="10"/>
      <c r="B438" s="10"/>
      <c r="C438" s="10"/>
      <c r="D438" s="50"/>
      <c r="E438" s="50"/>
      <c r="F438" s="50"/>
      <c r="G438" s="5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2">
      <c r="A439" s="10"/>
      <c r="B439" s="10"/>
      <c r="C439" s="10"/>
      <c r="D439" s="50"/>
      <c r="E439" s="50"/>
      <c r="F439" s="50"/>
      <c r="G439" s="5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2">
      <c r="A440" s="10"/>
      <c r="B440" s="10"/>
      <c r="C440" s="10"/>
      <c r="D440" s="50"/>
      <c r="E440" s="50"/>
      <c r="F440" s="50"/>
      <c r="G440" s="5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2">
      <c r="A441" s="10"/>
      <c r="B441" s="10"/>
      <c r="C441" s="10"/>
      <c r="D441" s="50"/>
      <c r="E441" s="50"/>
      <c r="F441" s="50"/>
      <c r="G441" s="5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2">
      <c r="A442" s="10"/>
      <c r="B442" s="10"/>
      <c r="C442" s="10"/>
      <c r="D442" s="50"/>
      <c r="E442" s="50"/>
      <c r="F442" s="50"/>
      <c r="G442" s="5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2">
      <c r="A443" s="10"/>
      <c r="B443" s="10"/>
      <c r="C443" s="10"/>
      <c r="D443" s="50"/>
      <c r="E443" s="50"/>
      <c r="F443" s="50"/>
      <c r="G443" s="5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2">
      <c r="A444" s="10"/>
      <c r="B444" s="10"/>
      <c r="C444" s="10"/>
      <c r="D444" s="50"/>
      <c r="E444" s="50"/>
      <c r="F444" s="50"/>
      <c r="G444" s="5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2">
      <c r="A445" s="10"/>
      <c r="B445" s="10"/>
      <c r="C445" s="10"/>
      <c r="D445" s="50"/>
      <c r="E445" s="50"/>
      <c r="F445" s="50"/>
      <c r="G445" s="5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2">
      <c r="A446" s="10"/>
      <c r="B446" s="10"/>
      <c r="C446" s="10"/>
      <c r="D446" s="50"/>
      <c r="E446" s="50"/>
      <c r="F446" s="50"/>
      <c r="G446" s="5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2">
      <c r="A447" s="10"/>
      <c r="B447" s="10"/>
      <c r="C447" s="10"/>
      <c r="D447" s="50"/>
      <c r="E447" s="50"/>
      <c r="F447" s="50"/>
      <c r="G447" s="5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2">
      <c r="A448" s="10"/>
      <c r="B448" s="10"/>
      <c r="C448" s="10"/>
      <c r="D448" s="50"/>
      <c r="E448" s="50"/>
      <c r="F448" s="50"/>
      <c r="G448" s="5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2">
      <c r="A449" s="10"/>
      <c r="B449" s="10"/>
      <c r="C449" s="10"/>
      <c r="D449" s="50"/>
      <c r="E449" s="50"/>
      <c r="F449" s="50"/>
      <c r="G449" s="5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2">
      <c r="A450" s="10"/>
      <c r="B450" s="10"/>
      <c r="C450" s="10"/>
      <c r="D450" s="50"/>
      <c r="E450" s="50"/>
      <c r="F450" s="50"/>
      <c r="G450" s="5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2">
      <c r="A451" s="10"/>
      <c r="B451" s="10"/>
      <c r="C451" s="10"/>
      <c r="D451" s="50"/>
      <c r="E451" s="50"/>
      <c r="F451" s="50"/>
      <c r="G451" s="5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2">
      <c r="A452" s="10"/>
      <c r="B452" s="10"/>
      <c r="C452" s="10"/>
      <c r="D452" s="50"/>
      <c r="E452" s="50"/>
      <c r="F452" s="50"/>
      <c r="G452" s="5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2">
      <c r="A453" s="10"/>
      <c r="B453" s="10"/>
      <c r="C453" s="10"/>
      <c r="D453" s="50"/>
      <c r="E453" s="50"/>
      <c r="F453" s="50"/>
      <c r="G453" s="5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2">
      <c r="A454" s="10"/>
      <c r="B454" s="10"/>
      <c r="C454" s="10"/>
      <c r="D454" s="50"/>
      <c r="E454" s="50"/>
      <c r="F454" s="50"/>
      <c r="G454" s="5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2">
      <c r="A455" s="10"/>
      <c r="B455" s="10"/>
      <c r="C455" s="10"/>
      <c r="D455" s="50"/>
      <c r="E455" s="50"/>
      <c r="F455" s="50"/>
      <c r="G455" s="5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2">
      <c r="A456" s="10"/>
      <c r="B456" s="10"/>
      <c r="C456" s="10"/>
      <c r="D456" s="50"/>
      <c r="E456" s="50"/>
      <c r="F456" s="50"/>
      <c r="G456" s="5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2">
      <c r="A457" s="10"/>
      <c r="B457" s="10"/>
      <c r="C457" s="10"/>
      <c r="D457" s="50"/>
      <c r="E457" s="50"/>
      <c r="F457" s="50"/>
      <c r="G457" s="5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2">
      <c r="A458" s="10"/>
      <c r="B458" s="10"/>
      <c r="C458" s="10"/>
      <c r="D458" s="50"/>
      <c r="E458" s="50"/>
      <c r="F458" s="50"/>
      <c r="G458" s="5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2">
      <c r="A459" s="10"/>
      <c r="B459" s="10"/>
      <c r="C459" s="10"/>
      <c r="D459" s="50"/>
      <c r="E459" s="50"/>
      <c r="F459" s="50"/>
      <c r="G459" s="5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2">
      <c r="A460" s="10"/>
      <c r="B460" s="10"/>
      <c r="C460" s="10"/>
      <c r="D460" s="50"/>
      <c r="E460" s="50"/>
      <c r="F460" s="50"/>
      <c r="G460" s="5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2">
      <c r="A461" s="10"/>
      <c r="B461" s="10"/>
      <c r="C461" s="10"/>
      <c r="D461" s="50"/>
      <c r="E461" s="50"/>
      <c r="F461" s="50"/>
      <c r="G461" s="5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2">
      <c r="A462" s="10"/>
      <c r="B462" s="10"/>
      <c r="C462" s="10"/>
      <c r="D462" s="50"/>
      <c r="E462" s="50"/>
      <c r="F462" s="50"/>
      <c r="G462" s="5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2">
      <c r="A463" s="10"/>
      <c r="B463" s="10"/>
      <c r="C463" s="10"/>
      <c r="D463" s="50"/>
      <c r="E463" s="50"/>
      <c r="F463" s="50"/>
      <c r="G463" s="5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2">
      <c r="A464" s="10"/>
      <c r="B464" s="10"/>
      <c r="C464" s="10"/>
      <c r="D464" s="50"/>
      <c r="E464" s="50"/>
      <c r="F464" s="50"/>
      <c r="G464" s="5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2">
      <c r="A465" s="10"/>
      <c r="B465" s="10"/>
      <c r="C465" s="10"/>
      <c r="D465" s="50"/>
      <c r="E465" s="50"/>
      <c r="F465" s="50"/>
      <c r="G465" s="5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2">
      <c r="A466" s="10"/>
      <c r="B466" s="10"/>
      <c r="C466" s="10"/>
      <c r="D466" s="50"/>
      <c r="E466" s="50"/>
      <c r="F466" s="50"/>
      <c r="G466" s="5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2">
      <c r="A467" s="10"/>
      <c r="B467" s="10"/>
      <c r="C467" s="10"/>
      <c r="D467" s="50"/>
      <c r="E467" s="50"/>
      <c r="F467" s="50"/>
      <c r="G467" s="5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2">
      <c r="A468" s="10"/>
      <c r="B468" s="10"/>
      <c r="C468" s="10"/>
      <c r="D468" s="50"/>
      <c r="E468" s="50"/>
      <c r="F468" s="50"/>
      <c r="G468" s="5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2">
      <c r="A469" s="10"/>
      <c r="B469" s="10"/>
      <c r="C469" s="10"/>
      <c r="D469" s="50"/>
      <c r="E469" s="50"/>
      <c r="F469" s="50"/>
      <c r="G469" s="5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2">
      <c r="A470" s="10"/>
      <c r="B470" s="10"/>
      <c r="C470" s="10"/>
      <c r="D470" s="50"/>
      <c r="E470" s="50"/>
      <c r="F470" s="50"/>
      <c r="G470" s="5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2">
      <c r="A471" s="10"/>
      <c r="B471" s="10"/>
      <c r="C471" s="10"/>
      <c r="D471" s="50"/>
      <c r="E471" s="50"/>
      <c r="F471" s="50"/>
      <c r="G471" s="5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2">
      <c r="A472" s="10"/>
      <c r="B472" s="10"/>
      <c r="C472" s="10"/>
      <c r="D472" s="50"/>
      <c r="E472" s="50"/>
      <c r="F472" s="50"/>
      <c r="G472" s="5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2">
      <c r="A473" s="10"/>
      <c r="B473" s="10"/>
      <c r="C473" s="10"/>
      <c r="D473" s="50"/>
      <c r="E473" s="50"/>
      <c r="F473" s="50"/>
      <c r="G473" s="5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2">
      <c r="A474" s="10"/>
      <c r="B474" s="10"/>
      <c r="C474" s="10"/>
      <c r="D474" s="50"/>
      <c r="E474" s="50"/>
      <c r="F474" s="50"/>
      <c r="G474" s="5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2">
      <c r="A475" s="10"/>
      <c r="B475" s="10"/>
      <c r="C475" s="10"/>
      <c r="D475" s="50"/>
      <c r="E475" s="50"/>
      <c r="F475" s="50"/>
      <c r="G475" s="5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2">
      <c r="A476" s="10"/>
      <c r="B476" s="10"/>
      <c r="C476" s="10"/>
      <c r="D476" s="50"/>
      <c r="E476" s="50"/>
      <c r="F476" s="50"/>
      <c r="G476" s="5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2">
      <c r="A477" s="10"/>
      <c r="B477" s="10"/>
      <c r="C477" s="10"/>
      <c r="D477" s="50"/>
      <c r="E477" s="50"/>
      <c r="F477" s="50"/>
      <c r="G477" s="5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2">
      <c r="A478" s="10"/>
      <c r="B478" s="10"/>
      <c r="C478" s="10"/>
      <c r="D478" s="50"/>
      <c r="E478" s="50"/>
      <c r="F478" s="50"/>
      <c r="G478" s="5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2">
      <c r="A479" s="10"/>
      <c r="B479" s="10"/>
      <c r="C479" s="10"/>
      <c r="D479" s="50"/>
      <c r="E479" s="50"/>
      <c r="F479" s="50"/>
      <c r="G479" s="5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2">
      <c r="A480" s="10"/>
      <c r="B480" s="10"/>
      <c r="C480" s="10"/>
      <c r="D480" s="50"/>
      <c r="E480" s="50"/>
      <c r="F480" s="50"/>
      <c r="G480" s="5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2">
      <c r="A481" s="10"/>
      <c r="B481" s="10"/>
      <c r="C481" s="10"/>
      <c r="D481" s="50"/>
      <c r="E481" s="50"/>
      <c r="F481" s="50"/>
      <c r="G481" s="5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2">
      <c r="A482" s="10"/>
      <c r="B482" s="10"/>
      <c r="C482" s="10"/>
      <c r="D482" s="50"/>
      <c r="E482" s="50"/>
      <c r="F482" s="50"/>
      <c r="G482" s="5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2">
      <c r="A483" s="10"/>
      <c r="B483" s="10"/>
      <c r="C483" s="10"/>
      <c r="D483" s="50"/>
      <c r="E483" s="50"/>
      <c r="F483" s="50"/>
      <c r="G483" s="5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2">
      <c r="A484" s="10"/>
      <c r="B484" s="10"/>
      <c r="C484" s="10"/>
      <c r="D484" s="50"/>
      <c r="E484" s="50"/>
      <c r="F484" s="50"/>
      <c r="G484" s="5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2">
      <c r="A485" s="10"/>
      <c r="B485" s="10"/>
      <c r="C485" s="10"/>
      <c r="D485" s="50"/>
      <c r="E485" s="50"/>
      <c r="F485" s="50"/>
      <c r="G485" s="5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2">
      <c r="A486" s="10"/>
      <c r="B486" s="10"/>
      <c r="C486" s="10"/>
      <c r="D486" s="50"/>
      <c r="E486" s="50"/>
      <c r="F486" s="50"/>
      <c r="G486" s="5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2">
      <c r="A487" s="10"/>
      <c r="B487" s="10"/>
      <c r="C487" s="10"/>
      <c r="D487" s="50"/>
      <c r="E487" s="50"/>
      <c r="F487" s="50"/>
      <c r="G487" s="5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2">
      <c r="A488" s="10"/>
      <c r="B488" s="10"/>
      <c r="C488" s="10"/>
      <c r="D488" s="50"/>
      <c r="E488" s="50"/>
      <c r="F488" s="50"/>
      <c r="G488" s="5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2">
      <c r="A489" s="10"/>
      <c r="B489" s="10"/>
      <c r="C489" s="10"/>
      <c r="D489" s="50"/>
      <c r="E489" s="50"/>
      <c r="F489" s="50"/>
      <c r="G489" s="5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2">
      <c r="A490" s="10"/>
      <c r="B490" s="10"/>
      <c r="C490" s="10"/>
      <c r="D490" s="50"/>
      <c r="E490" s="50"/>
      <c r="F490" s="50"/>
      <c r="G490" s="5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2">
      <c r="A491" s="10"/>
      <c r="B491" s="10"/>
      <c r="C491" s="10"/>
      <c r="D491" s="50"/>
      <c r="E491" s="50"/>
      <c r="F491" s="50"/>
      <c r="G491" s="5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2">
      <c r="A492" s="10"/>
      <c r="B492" s="10"/>
      <c r="C492" s="10"/>
      <c r="D492" s="50"/>
      <c r="E492" s="50"/>
      <c r="F492" s="50"/>
      <c r="G492" s="5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2">
      <c r="A493" s="10"/>
      <c r="B493" s="10"/>
      <c r="C493" s="10"/>
      <c r="D493" s="50"/>
      <c r="E493" s="50"/>
      <c r="F493" s="50"/>
      <c r="G493" s="5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2">
      <c r="A494" s="10"/>
      <c r="B494" s="10"/>
      <c r="C494" s="10"/>
      <c r="D494" s="50"/>
      <c r="E494" s="50"/>
      <c r="F494" s="50"/>
      <c r="G494" s="5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2">
      <c r="A495" s="10"/>
      <c r="B495" s="10"/>
      <c r="C495" s="10"/>
      <c r="D495" s="50"/>
      <c r="E495" s="50"/>
      <c r="F495" s="50"/>
      <c r="G495" s="5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2">
      <c r="A496" s="10"/>
      <c r="B496" s="10"/>
      <c r="C496" s="10"/>
      <c r="D496" s="50"/>
      <c r="E496" s="50"/>
      <c r="F496" s="50"/>
      <c r="G496" s="5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2">
      <c r="A497" s="10"/>
      <c r="B497" s="10"/>
      <c r="C497" s="10"/>
      <c r="D497" s="50"/>
      <c r="E497" s="50"/>
      <c r="F497" s="50"/>
      <c r="G497" s="5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2">
      <c r="A498" s="10"/>
      <c r="B498" s="10"/>
      <c r="C498" s="10"/>
      <c r="D498" s="50"/>
      <c r="E498" s="50"/>
      <c r="F498" s="50"/>
      <c r="G498" s="5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2">
      <c r="A499" s="10"/>
      <c r="B499" s="10"/>
      <c r="C499" s="10"/>
      <c r="D499" s="50"/>
      <c r="E499" s="50"/>
      <c r="F499" s="50"/>
      <c r="G499" s="5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2">
      <c r="A500" s="10"/>
      <c r="B500" s="10"/>
      <c r="C500" s="10"/>
      <c r="D500" s="50"/>
      <c r="E500" s="50"/>
      <c r="F500" s="50"/>
      <c r="G500" s="5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2">
      <c r="A501" s="10"/>
      <c r="B501" s="10"/>
      <c r="C501" s="10"/>
      <c r="D501" s="50"/>
      <c r="E501" s="50"/>
      <c r="F501" s="50"/>
      <c r="G501" s="5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2">
      <c r="A502" s="10"/>
      <c r="B502" s="10"/>
      <c r="C502" s="10"/>
      <c r="D502" s="50"/>
      <c r="E502" s="50"/>
      <c r="F502" s="50"/>
      <c r="G502" s="5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2">
      <c r="A503" s="10"/>
      <c r="B503" s="10"/>
      <c r="C503" s="10"/>
      <c r="D503" s="50"/>
      <c r="E503" s="50"/>
      <c r="F503" s="50"/>
      <c r="G503" s="5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2">
      <c r="A504" s="10"/>
      <c r="B504" s="10"/>
      <c r="C504" s="10"/>
      <c r="D504" s="50"/>
      <c r="E504" s="50"/>
      <c r="F504" s="50"/>
      <c r="G504" s="5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2">
      <c r="A505" s="10"/>
      <c r="B505" s="10"/>
      <c r="C505" s="10"/>
      <c r="D505" s="50"/>
      <c r="E505" s="50"/>
      <c r="F505" s="50"/>
      <c r="G505" s="5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2">
      <c r="A506" s="10"/>
      <c r="B506" s="10"/>
      <c r="C506" s="10"/>
      <c r="D506" s="50"/>
      <c r="E506" s="50"/>
      <c r="F506" s="50"/>
      <c r="G506" s="5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2">
      <c r="A507" s="10"/>
      <c r="B507" s="10"/>
      <c r="C507" s="10"/>
      <c r="D507" s="50"/>
      <c r="E507" s="50"/>
      <c r="F507" s="50"/>
      <c r="G507" s="5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2">
      <c r="A508" s="10"/>
      <c r="B508" s="10"/>
      <c r="C508" s="10"/>
      <c r="D508" s="50"/>
      <c r="E508" s="50"/>
      <c r="F508" s="50"/>
      <c r="G508" s="5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2">
      <c r="A509" s="10"/>
      <c r="B509" s="10"/>
      <c r="C509" s="10"/>
      <c r="D509" s="50"/>
      <c r="E509" s="50"/>
      <c r="F509" s="50"/>
      <c r="G509" s="5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2">
      <c r="A510" s="10"/>
      <c r="B510" s="10"/>
      <c r="C510" s="10"/>
      <c r="D510" s="50"/>
      <c r="E510" s="50"/>
      <c r="F510" s="50"/>
      <c r="G510" s="5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2">
      <c r="A511" s="10"/>
      <c r="B511" s="10"/>
      <c r="C511" s="10"/>
      <c r="D511" s="50"/>
      <c r="E511" s="50"/>
      <c r="F511" s="50"/>
      <c r="G511" s="5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2">
      <c r="A512" s="10"/>
      <c r="B512" s="10"/>
      <c r="C512" s="10"/>
      <c r="D512" s="50"/>
      <c r="E512" s="50"/>
      <c r="F512" s="50"/>
      <c r="G512" s="5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2">
      <c r="A513" s="10"/>
      <c r="B513" s="10"/>
      <c r="C513" s="10"/>
      <c r="D513" s="50"/>
      <c r="E513" s="50"/>
      <c r="F513" s="50"/>
      <c r="G513" s="5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2">
      <c r="A514" s="10"/>
      <c r="B514" s="10"/>
      <c r="C514" s="10"/>
      <c r="D514" s="50"/>
      <c r="E514" s="50"/>
      <c r="F514" s="50"/>
      <c r="G514" s="5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2">
      <c r="A515" s="10"/>
      <c r="B515" s="10"/>
      <c r="C515" s="10"/>
      <c r="D515" s="50"/>
      <c r="E515" s="50"/>
      <c r="F515" s="50"/>
      <c r="G515" s="5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2">
      <c r="A516" s="10"/>
      <c r="B516" s="10"/>
      <c r="C516" s="10"/>
      <c r="D516" s="50"/>
      <c r="E516" s="50"/>
      <c r="F516" s="50"/>
      <c r="G516" s="5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2">
      <c r="A517" s="10"/>
      <c r="B517" s="10"/>
      <c r="C517" s="10"/>
      <c r="D517" s="50"/>
      <c r="E517" s="50"/>
      <c r="F517" s="50"/>
      <c r="G517" s="5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2">
      <c r="A518" s="10"/>
      <c r="B518" s="10"/>
      <c r="C518" s="10"/>
      <c r="D518" s="50"/>
      <c r="E518" s="50"/>
      <c r="F518" s="50"/>
      <c r="G518" s="5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2">
      <c r="A519" s="10"/>
      <c r="B519" s="10"/>
      <c r="C519" s="10"/>
      <c r="D519" s="50"/>
      <c r="E519" s="50"/>
      <c r="F519" s="50"/>
      <c r="G519" s="5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2">
      <c r="A520" s="10"/>
      <c r="B520" s="10"/>
      <c r="C520" s="10"/>
      <c r="D520" s="50"/>
      <c r="E520" s="50"/>
      <c r="F520" s="50"/>
      <c r="G520" s="5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2">
      <c r="A521" s="10"/>
      <c r="B521" s="10"/>
      <c r="C521" s="10"/>
      <c r="D521" s="50"/>
      <c r="E521" s="50"/>
      <c r="F521" s="50"/>
      <c r="G521" s="5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2">
      <c r="A522" s="10"/>
      <c r="B522" s="10"/>
      <c r="C522" s="10"/>
      <c r="D522" s="50"/>
      <c r="E522" s="50"/>
      <c r="F522" s="50"/>
      <c r="G522" s="5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2">
      <c r="A523" s="10"/>
      <c r="B523" s="10"/>
      <c r="C523" s="10"/>
      <c r="D523" s="50"/>
      <c r="E523" s="50"/>
      <c r="F523" s="50"/>
      <c r="G523" s="5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2">
      <c r="A524" s="10"/>
      <c r="B524" s="10"/>
      <c r="C524" s="10"/>
      <c r="D524" s="50"/>
      <c r="E524" s="50"/>
      <c r="F524" s="50"/>
      <c r="G524" s="5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2">
      <c r="A525" s="10"/>
      <c r="B525" s="10"/>
      <c r="C525" s="10"/>
      <c r="D525" s="50"/>
      <c r="E525" s="50"/>
      <c r="F525" s="50"/>
      <c r="G525" s="5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2">
      <c r="A526" s="10"/>
      <c r="B526" s="10"/>
      <c r="C526" s="10"/>
      <c r="D526" s="50"/>
      <c r="E526" s="50"/>
      <c r="F526" s="50"/>
      <c r="G526" s="5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2">
      <c r="A527" s="10"/>
      <c r="B527" s="10"/>
      <c r="C527" s="10"/>
      <c r="D527" s="50"/>
      <c r="E527" s="50"/>
      <c r="F527" s="50"/>
      <c r="G527" s="5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2">
      <c r="A528" s="10"/>
      <c r="B528" s="10"/>
      <c r="C528" s="10"/>
      <c r="D528" s="50"/>
      <c r="E528" s="50"/>
      <c r="F528" s="50"/>
      <c r="G528" s="5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2">
      <c r="A529" s="10"/>
      <c r="B529" s="10"/>
      <c r="C529" s="10"/>
      <c r="D529" s="50"/>
      <c r="E529" s="50"/>
      <c r="F529" s="50"/>
      <c r="G529" s="5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2">
      <c r="A530" s="10"/>
      <c r="B530" s="10"/>
      <c r="C530" s="10"/>
      <c r="D530" s="50"/>
      <c r="E530" s="50"/>
      <c r="F530" s="50"/>
      <c r="G530" s="5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2">
      <c r="A531" s="10"/>
      <c r="B531" s="10"/>
      <c r="C531" s="10"/>
      <c r="D531" s="50"/>
      <c r="E531" s="50"/>
      <c r="F531" s="50"/>
      <c r="G531" s="5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2">
      <c r="A532" s="10"/>
      <c r="B532" s="10"/>
      <c r="C532" s="10"/>
      <c r="D532" s="50"/>
      <c r="E532" s="50"/>
      <c r="F532" s="50"/>
      <c r="G532" s="5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2">
      <c r="A533" s="10"/>
      <c r="B533" s="10"/>
      <c r="C533" s="10"/>
      <c r="D533" s="50"/>
      <c r="E533" s="50"/>
      <c r="F533" s="50"/>
      <c r="G533" s="5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2">
      <c r="A534" s="10"/>
      <c r="B534" s="10"/>
      <c r="C534" s="10"/>
      <c r="D534" s="50"/>
      <c r="E534" s="50"/>
      <c r="F534" s="50"/>
      <c r="G534" s="5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2">
      <c r="A535" s="10"/>
      <c r="B535" s="10"/>
      <c r="C535" s="10"/>
      <c r="D535" s="50"/>
      <c r="E535" s="50"/>
      <c r="F535" s="50"/>
      <c r="G535" s="5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2">
      <c r="A536" s="10"/>
      <c r="B536" s="10"/>
      <c r="C536" s="10"/>
      <c r="D536" s="50"/>
      <c r="E536" s="50"/>
      <c r="F536" s="50"/>
      <c r="G536" s="5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2">
      <c r="A537" s="10"/>
      <c r="B537" s="10"/>
      <c r="C537" s="10"/>
      <c r="D537" s="50"/>
      <c r="E537" s="50"/>
      <c r="F537" s="50"/>
      <c r="G537" s="5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2">
      <c r="A538" s="10"/>
      <c r="B538" s="10"/>
      <c r="C538" s="10"/>
      <c r="D538" s="50"/>
      <c r="E538" s="50"/>
      <c r="F538" s="50"/>
      <c r="G538" s="5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2">
      <c r="A539" s="10"/>
      <c r="B539" s="10"/>
      <c r="C539" s="10"/>
      <c r="D539" s="50"/>
      <c r="E539" s="50"/>
      <c r="F539" s="50"/>
      <c r="G539" s="5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2">
      <c r="A540" s="10"/>
      <c r="B540" s="10"/>
      <c r="C540" s="10"/>
      <c r="D540" s="50"/>
      <c r="E540" s="50"/>
      <c r="F540" s="50"/>
      <c r="G540" s="5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2">
      <c r="A541" s="10"/>
      <c r="B541" s="10"/>
      <c r="C541" s="10"/>
      <c r="D541" s="50"/>
      <c r="E541" s="50"/>
      <c r="F541" s="50"/>
      <c r="G541" s="5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2">
      <c r="A542" s="10"/>
      <c r="B542" s="10"/>
      <c r="C542" s="10"/>
      <c r="D542" s="50"/>
      <c r="E542" s="50"/>
      <c r="F542" s="50"/>
      <c r="G542" s="5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2">
      <c r="A543" s="10"/>
      <c r="B543" s="10"/>
      <c r="C543" s="10"/>
      <c r="D543" s="50"/>
      <c r="E543" s="50"/>
      <c r="F543" s="50"/>
      <c r="G543" s="5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2">
      <c r="A544" s="10"/>
      <c r="B544" s="10"/>
      <c r="C544" s="10"/>
      <c r="D544" s="50"/>
      <c r="E544" s="50"/>
      <c r="F544" s="50"/>
      <c r="G544" s="5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2">
      <c r="A545" s="10"/>
      <c r="B545" s="10"/>
      <c r="C545" s="10"/>
      <c r="D545" s="50"/>
      <c r="E545" s="50"/>
      <c r="F545" s="50"/>
      <c r="G545" s="5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2">
      <c r="A546" s="10"/>
      <c r="B546" s="10"/>
      <c r="C546" s="10"/>
      <c r="D546" s="50"/>
      <c r="E546" s="50"/>
      <c r="F546" s="50"/>
      <c r="G546" s="5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2">
      <c r="A547" s="10"/>
      <c r="B547" s="10"/>
      <c r="C547" s="10"/>
      <c r="D547" s="50"/>
      <c r="E547" s="50"/>
      <c r="F547" s="50"/>
      <c r="G547" s="5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2">
      <c r="A548" s="10"/>
      <c r="B548" s="10"/>
      <c r="C548" s="10"/>
      <c r="D548" s="50"/>
      <c r="E548" s="50"/>
      <c r="F548" s="50"/>
      <c r="G548" s="5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2">
      <c r="A549" s="10"/>
      <c r="B549" s="10"/>
      <c r="C549" s="10"/>
      <c r="D549" s="50"/>
      <c r="E549" s="50"/>
      <c r="F549" s="50"/>
      <c r="G549" s="5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2">
      <c r="A550" s="10"/>
      <c r="B550" s="10"/>
      <c r="C550" s="10"/>
      <c r="D550" s="50"/>
      <c r="E550" s="50"/>
      <c r="F550" s="50"/>
      <c r="G550" s="5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2">
      <c r="A551" s="10"/>
      <c r="B551" s="10"/>
      <c r="C551" s="10"/>
      <c r="D551" s="50"/>
      <c r="E551" s="50"/>
      <c r="F551" s="50"/>
      <c r="G551" s="5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2">
      <c r="A552" s="10"/>
      <c r="B552" s="10"/>
      <c r="C552" s="10"/>
      <c r="D552" s="50"/>
      <c r="E552" s="50"/>
      <c r="F552" s="50"/>
      <c r="G552" s="5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2">
      <c r="A553" s="10"/>
      <c r="B553" s="10"/>
      <c r="C553" s="10"/>
      <c r="D553" s="50"/>
      <c r="E553" s="50"/>
      <c r="F553" s="50"/>
      <c r="G553" s="5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2">
      <c r="A554" s="10"/>
      <c r="B554" s="10"/>
      <c r="C554" s="10"/>
      <c r="D554" s="50"/>
      <c r="E554" s="50"/>
      <c r="F554" s="50"/>
      <c r="G554" s="5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2">
      <c r="A555" s="10"/>
      <c r="B555" s="10"/>
      <c r="C555" s="10"/>
      <c r="D555" s="50"/>
      <c r="E555" s="50"/>
      <c r="F555" s="50"/>
      <c r="G555" s="5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2">
      <c r="A556" s="10"/>
      <c r="B556" s="10"/>
      <c r="C556" s="10"/>
      <c r="D556" s="50"/>
      <c r="E556" s="50"/>
      <c r="F556" s="50"/>
      <c r="G556" s="5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2">
      <c r="A557" s="10"/>
      <c r="B557" s="10"/>
      <c r="C557" s="10"/>
      <c r="D557" s="50"/>
      <c r="E557" s="50"/>
      <c r="F557" s="50"/>
      <c r="G557" s="5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2">
      <c r="A558" s="10"/>
      <c r="B558" s="10"/>
      <c r="C558" s="10"/>
      <c r="D558" s="50"/>
      <c r="E558" s="50"/>
      <c r="F558" s="50"/>
      <c r="G558" s="5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2">
      <c r="A559" s="10"/>
      <c r="B559" s="10"/>
      <c r="C559" s="10"/>
      <c r="D559" s="50"/>
      <c r="E559" s="50"/>
      <c r="F559" s="50"/>
      <c r="G559" s="5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2">
      <c r="A560" s="10"/>
      <c r="B560" s="10"/>
      <c r="C560" s="10"/>
      <c r="D560" s="50"/>
      <c r="E560" s="50"/>
      <c r="F560" s="50"/>
      <c r="G560" s="5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2">
      <c r="A561" s="10"/>
      <c r="B561" s="10"/>
      <c r="C561" s="10"/>
      <c r="D561" s="50"/>
      <c r="E561" s="50"/>
      <c r="F561" s="50"/>
      <c r="G561" s="5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2">
      <c r="A562" s="10"/>
      <c r="B562" s="10"/>
      <c r="C562" s="10"/>
      <c r="D562" s="50"/>
      <c r="E562" s="50"/>
      <c r="F562" s="50"/>
      <c r="G562" s="5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2">
      <c r="A563" s="10"/>
      <c r="B563" s="10"/>
      <c r="C563" s="10"/>
      <c r="D563" s="50"/>
      <c r="E563" s="50"/>
      <c r="F563" s="50"/>
      <c r="G563" s="5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2">
      <c r="A564" s="10"/>
      <c r="B564" s="10"/>
      <c r="C564" s="10"/>
      <c r="D564" s="50"/>
      <c r="E564" s="50"/>
      <c r="F564" s="50"/>
      <c r="G564" s="5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2">
      <c r="A565" s="10"/>
      <c r="B565" s="10"/>
      <c r="C565" s="10"/>
      <c r="D565" s="50"/>
      <c r="E565" s="50"/>
      <c r="F565" s="50"/>
      <c r="G565" s="5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2">
      <c r="A566" s="10"/>
      <c r="B566" s="10"/>
      <c r="C566" s="10"/>
      <c r="D566" s="50"/>
      <c r="E566" s="50"/>
      <c r="F566" s="50"/>
      <c r="G566" s="5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2">
      <c r="A567" s="10"/>
      <c r="B567" s="10"/>
      <c r="C567" s="10"/>
      <c r="D567" s="50"/>
      <c r="E567" s="50"/>
      <c r="F567" s="50"/>
      <c r="G567" s="5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2">
      <c r="A568" s="10"/>
      <c r="B568" s="10"/>
      <c r="C568" s="10"/>
      <c r="D568" s="50"/>
      <c r="E568" s="50"/>
      <c r="F568" s="50"/>
      <c r="G568" s="5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2">
      <c r="A569" s="10"/>
      <c r="B569" s="10"/>
      <c r="C569" s="10"/>
      <c r="D569" s="50"/>
      <c r="E569" s="50"/>
      <c r="F569" s="50"/>
      <c r="G569" s="5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2">
      <c r="A570" s="10"/>
      <c r="B570" s="10"/>
      <c r="C570" s="10"/>
      <c r="D570" s="50"/>
      <c r="E570" s="50"/>
      <c r="F570" s="50"/>
      <c r="G570" s="5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2">
      <c r="A571" s="10"/>
      <c r="B571" s="10"/>
      <c r="C571" s="10"/>
      <c r="D571" s="50"/>
      <c r="E571" s="50"/>
      <c r="F571" s="50"/>
      <c r="G571" s="5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2">
      <c r="A572" s="10"/>
      <c r="B572" s="10"/>
      <c r="C572" s="10"/>
      <c r="D572" s="50"/>
      <c r="E572" s="50"/>
      <c r="F572" s="50"/>
      <c r="G572" s="5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2">
      <c r="A573" s="10"/>
      <c r="B573" s="10"/>
      <c r="C573" s="10"/>
      <c r="D573" s="50"/>
      <c r="E573" s="50"/>
      <c r="F573" s="50"/>
      <c r="G573" s="5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2">
      <c r="A574" s="10"/>
      <c r="B574" s="10"/>
      <c r="C574" s="10"/>
      <c r="D574" s="50"/>
      <c r="E574" s="50"/>
      <c r="F574" s="50"/>
      <c r="G574" s="5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2">
      <c r="A575" s="10"/>
      <c r="B575" s="10"/>
      <c r="C575" s="10"/>
      <c r="D575" s="50"/>
      <c r="E575" s="50"/>
      <c r="F575" s="50"/>
      <c r="G575" s="5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2">
      <c r="A576" s="10"/>
      <c r="B576" s="10"/>
      <c r="C576" s="10"/>
      <c r="D576" s="50"/>
      <c r="E576" s="50"/>
      <c r="F576" s="50"/>
      <c r="G576" s="5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2">
      <c r="A577" s="10"/>
      <c r="B577" s="10"/>
      <c r="C577" s="10"/>
      <c r="D577" s="50"/>
      <c r="E577" s="50"/>
      <c r="F577" s="50"/>
      <c r="G577" s="5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2">
      <c r="A578" s="10"/>
      <c r="B578" s="10"/>
      <c r="C578" s="10"/>
      <c r="D578" s="50"/>
      <c r="E578" s="50"/>
      <c r="F578" s="50"/>
      <c r="G578" s="5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2">
      <c r="A579" s="10"/>
      <c r="B579" s="10"/>
      <c r="C579" s="10"/>
      <c r="D579" s="50"/>
      <c r="E579" s="50"/>
      <c r="F579" s="50"/>
      <c r="G579" s="5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2">
      <c r="A580" s="10"/>
      <c r="B580" s="10"/>
      <c r="C580" s="10"/>
      <c r="D580" s="50"/>
      <c r="E580" s="50"/>
      <c r="F580" s="50"/>
      <c r="G580" s="5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2">
      <c r="A581" s="10"/>
      <c r="B581" s="10"/>
      <c r="C581" s="10"/>
      <c r="D581" s="50"/>
      <c r="E581" s="50"/>
      <c r="F581" s="50"/>
      <c r="G581" s="5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2">
      <c r="A582" s="10"/>
      <c r="B582" s="10"/>
      <c r="C582" s="10"/>
      <c r="D582" s="50"/>
      <c r="E582" s="50"/>
      <c r="F582" s="50"/>
      <c r="G582" s="5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2">
      <c r="A583" s="10"/>
      <c r="B583" s="10"/>
      <c r="C583" s="10"/>
      <c r="D583" s="50"/>
      <c r="E583" s="50"/>
      <c r="F583" s="50"/>
      <c r="G583" s="5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2">
      <c r="A584" s="10"/>
      <c r="B584" s="10"/>
      <c r="C584" s="10"/>
      <c r="D584" s="50"/>
      <c r="E584" s="50"/>
      <c r="F584" s="50"/>
      <c r="G584" s="5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2">
      <c r="A585" s="10"/>
      <c r="B585" s="10"/>
      <c r="C585" s="10"/>
      <c r="D585" s="50"/>
      <c r="E585" s="50"/>
      <c r="F585" s="50"/>
      <c r="G585" s="5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2">
      <c r="A586" s="10"/>
      <c r="B586" s="10"/>
      <c r="C586" s="10"/>
      <c r="D586" s="50"/>
      <c r="E586" s="50"/>
      <c r="F586" s="50"/>
      <c r="G586" s="5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2">
      <c r="A587" s="10"/>
      <c r="B587" s="10"/>
      <c r="C587" s="10"/>
      <c r="D587" s="50"/>
      <c r="E587" s="50"/>
      <c r="F587" s="50"/>
      <c r="G587" s="5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2">
      <c r="A588" s="10"/>
      <c r="B588" s="10"/>
      <c r="C588" s="10"/>
      <c r="D588" s="50"/>
      <c r="E588" s="50"/>
      <c r="F588" s="50"/>
      <c r="G588" s="5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2">
      <c r="A589" s="10"/>
      <c r="B589" s="10"/>
      <c r="C589" s="10"/>
      <c r="D589" s="50"/>
      <c r="E589" s="50"/>
      <c r="F589" s="50"/>
      <c r="G589" s="5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2">
      <c r="A590" s="10"/>
      <c r="B590" s="10"/>
      <c r="C590" s="10"/>
      <c r="D590" s="50"/>
      <c r="E590" s="50"/>
      <c r="F590" s="50"/>
      <c r="G590" s="5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2">
      <c r="A591" s="10"/>
      <c r="B591" s="10"/>
      <c r="C591" s="10"/>
      <c r="D591" s="50"/>
      <c r="E591" s="50"/>
      <c r="F591" s="50"/>
      <c r="G591" s="5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2">
      <c r="A592" s="10"/>
      <c r="B592" s="10"/>
      <c r="C592" s="10"/>
      <c r="D592" s="50"/>
      <c r="E592" s="50"/>
      <c r="F592" s="50"/>
      <c r="G592" s="5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2">
      <c r="A593" s="10"/>
      <c r="B593" s="10"/>
      <c r="C593" s="10"/>
      <c r="D593" s="50"/>
      <c r="E593" s="50"/>
      <c r="F593" s="50"/>
      <c r="G593" s="5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2">
      <c r="A594" s="10"/>
      <c r="B594" s="10"/>
      <c r="C594" s="10"/>
      <c r="D594" s="50"/>
      <c r="E594" s="50"/>
      <c r="F594" s="50"/>
      <c r="G594" s="5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2">
      <c r="A595" s="10"/>
      <c r="B595" s="10"/>
      <c r="C595" s="10"/>
      <c r="D595" s="50"/>
      <c r="E595" s="50"/>
      <c r="F595" s="50"/>
      <c r="G595" s="5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2">
      <c r="A596" s="10"/>
      <c r="B596" s="10"/>
      <c r="C596" s="10"/>
      <c r="D596" s="50"/>
      <c r="E596" s="50"/>
      <c r="F596" s="50"/>
      <c r="G596" s="5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2">
      <c r="A597" s="10"/>
      <c r="B597" s="10"/>
      <c r="C597" s="10"/>
      <c r="D597" s="50"/>
      <c r="E597" s="50"/>
      <c r="F597" s="50"/>
      <c r="G597" s="5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2">
      <c r="A598" s="10"/>
      <c r="B598" s="10"/>
      <c r="C598" s="10"/>
      <c r="D598" s="50"/>
      <c r="E598" s="50"/>
      <c r="F598" s="50"/>
      <c r="G598" s="5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2">
      <c r="A599" s="10"/>
      <c r="B599" s="10"/>
      <c r="C599" s="10"/>
      <c r="D599" s="50"/>
      <c r="E599" s="50"/>
      <c r="F599" s="50"/>
      <c r="G599" s="5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2">
      <c r="A600" s="10"/>
      <c r="B600" s="10"/>
      <c r="C600" s="10"/>
      <c r="D600" s="50"/>
      <c r="E600" s="50"/>
      <c r="F600" s="50"/>
      <c r="G600" s="5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2">
      <c r="A601" s="10"/>
      <c r="B601" s="10"/>
      <c r="C601" s="10"/>
      <c r="D601" s="50"/>
      <c r="E601" s="50"/>
      <c r="F601" s="50"/>
      <c r="G601" s="5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2">
      <c r="A602" s="10"/>
      <c r="B602" s="10"/>
      <c r="C602" s="10"/>
      <c r="D602" s="50"/>
      <c r="E602" s="50"/>
      <c r="F602" s="50"/>
      <c r="G602" s="5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2">
      <c r="A603" s="10"/>
      <c r="B603" s="10"/>
      <c r="C603" s="10"/>
      <c r="D603" s="50"/>
      <c r="E603" s="50"/>
      <c r="F603" s="50"/>
      <c r="G603" s="5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2">
      <c r="A604" s="10"/>
      <c r="B604" s="10"/>
      <c r="C604" s="10"/>
      <c r="D604" s="50"/>
      <c r="E604" s="50"/>
      <c r="F604" s="50"/>
      <c r="G604" s="5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2">
      <c r="A605" s="10"/>
      <c r="B605" s="10"/>
      <c r="C605" s="10"/>
      <c r="D605" s="50"/>
      <c r="E605" s="50"/>
      <c r="F605" s="50"/>
      <c r="G605" s="5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2">
      <c r="A606" s="10"/>
      <c r="B606" s="10"/>
      <c r="C606" s="10"/>
      <c r="D606" s="50"/>
      <c r="E606" s="50"/>
      <c r="F606" s="50"/>
      <c r="G606" s="5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2">
      <c r="A607" s="10"/>
      <c r="B607" s="10"/>
      <c r="C607" s="10"/>
      <c r="D607" s="50"/>
      <c r="E607" s="50"/>
      <c r="F607" s="50"/>
      <c r="G607" s="5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2">
      <c r="A608" s="10"/>
      <c r="B608" s="10"/>
      <c r="C608" s="10"/>
      <c r="D608" s="50"/>
      <c r="E608" s="50"/>
      <c r="F608" s="50"/>
      <c r="G608" s="5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2">
      <c r="A609" s="10"/>
      <c r="B609" s="10"/>
      <c r="C609" s="10"/>
      <c r="D609" s="50"/>
      <c r="E609" s="50"/>
      <c r="F609" s="50"/>
      <c r="G609" s="5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2">
      <c r="A610" s="10"/>
      <c r="B610" s="10"/>
      <c r="C610" s="10"/>
      <c r="D610" s="50"/>
      <c r="E610" s="50"/>
      <c r="F610" s="50"/>
      <c r="G610" s="5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2">
      <c r="A611" s="10"/>
      <c r="B611" s="10"/>
      <c r="C611" s="10"/>
      <c r="D611" s="50"/>
      <c r="E611" s="50"/>
      <c r="F611" s="50"/>
      <c r="G611" s="5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2">
      <c r="A612" s="10"/>
      <c r="B612" s="10"/>
      <c r="C612" s="10"/>
      <c r="D612" s="50"/>
      <c r="E612" s="50"/>
      <c r="F612" s="50"/>
      <c r="G612" s="5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2">
      <c r="A613" s="10"/>
      <c r="B613" s="10"/>
      <c r="C613" s="10"/>
      <c r="D613" s="50"/>
      <c r="E613" s="50"/>
      <c r="F613" s="50"/>
      <c r="G613" s="5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2">
      <c r="A614" s="10"/>
      <c r="B614" s="10"/>
      <c r="C614" s="10"/>
      <c r="D614" s="50"/>
      <c r="E614" s="50"/>
      <c r="F614" s="50"/>
      <c r="G614" s="5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2">
      <c r="A615" s="10"/>
      <c r="B615" s="10"/>
      <c r="C615" s="10"/>
      <c r="D615" s="50"/>
      <c r="E615" s="50"/>
      <c r="F615" s="50"/>
      <c r="G615" s="5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2">
      <c r="A616" s="10"/>
      <c r="B616" s="10"/>
      <c r="C616" s="10"/>
      <c r="D616" s="50"/>
      <c r="E616" s="50"/>
      <c r="F616" s="50"/>
      <c r="G616" s="5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2">
      <c r="A617" s="10"/>
      <c r="B617" s="10"/>
      <c r="C617" s="10"/>
      <c r="D617" s="50"/>
      <c r="E617" s="50"/>
      <c r="F617" s="50"/>
      <c r="G617" s="5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2">
      <c r="A618" s="10"/>
      <c r="B618" s="10"/>
      <c r="C618" s="10"/>
      <c r="D618" s="50"/>
      <c r="E618" s="50"/>
      <c r="F618" s="50"/>
      <c r="G618" s="5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2">
      <c r="A619" s="10"/>
      <c r="B619" s="10"/>
      <c r="C619" s="10"/>
      <c r="D619" s="50"/>
      <c r="E619" s="50"/>
      <c r="F619" s="50"/>
      <c r="G619" s="5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2">
      <c r="A620" s="10"/>
      <c r="B620" s="10"/>
      <c r="C620" s="10"/>
      <c r="D620" s="50"/>
      <c r="E620" s="50"/>
      <c r="F620" s="50"/>
      <c r="G620" s="5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2">
      <c r="A621" s="10"/>
      <c r="B621" s="10"/>
      <c r="C621" s="10"/>
      <c r="D621" s="50"/>
      <c r="E621" s="50"/>
      <c r="F621" s="50"/>
      <c r="G621" s="5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2">
      <c r="A622" s="10"/>
      <c r="B622" s="10"/>
      <c r="C622" s="10"/>
      <c r="D622" s="50"/>
      <c r="E622" s="50"/>
      <c r="F622" s="50"/>
      <c r="G622" s="5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2">
      <c r="A623" s="10"/>
      <c r="B623" s="10"/>
      <c r="C623" s="10"/>
      <c r="D623" s="50"/>
      <c r="E623" s="50"/>
      <c r="F623" s="50"/>
      <c r="G623" s="5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2">
      <c r="A624" s="10"/>
      <c r="B624" s="10"/>
      <c r="C624" s="10"/>
      <c r="D624" s="50"/>
      <c r="E624" s="50"/>
      <c r="F624" s="50"/>
      <c r="G624" s="5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2">
      <c r="A625" s="10"/>
      <c r="B625" s="10"/>
      <c r="C625" s="10"/>
      <c r="D625" s="50"/>
      <c r="E625" s="50"/>
      <c r="F625" s="50"/>
      <c r="G625" s="5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2">
      <c r="A626" s="10"/>
      <c r="B626" s="10"/>
      <c r="C626" s="10"/>
      <c r="D626" s="50"/>
      <c r="E626" s="50"/>
      <c r="F626" s="50"/>
      <c r="G626" s="5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2">
      <c r="A627" s="10"/>
      <c r="B627" s="10"/>
      <c r="C627" s="10"/>
      <c r="D627" s="50"/>
      <c r="E627" s="50"/>
      <c r="F627" s="50"/>
      <c r="G627" s="5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2">
      <c r="A628" s="10"/>
      <c r="B628" s="10"/>
      <c r="C628" s="10"/>
      <c r="D628" s="50"/>
      <c r="E628" s="50"/>
      <c r="F628" s="50"/>
      <c r="G628" s="5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2">
      <c r="A629" s="10"/>
      <c r="B629" s="10"/>
      <c r="C629" s="10"/>
      <c r="D629" s="50"/>
      <c r="E629" s="50"/>
      <c r="F629" s="50"/>
      <c r="G629" s="5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2">
      <c r="A630" s="10"/>
      <c r="B630" s="10"/>
      <c r="C630" s="10"/>
      <c r="D630" s="50"/>
      <c r="E630" s="50"/>
      <c r="F630" s="50"/>
      <c r="G630" s="5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2">
      <c r="A631" s="10"/>
      <c r="B631" s="10"/>
      <c r="C631" s="10"/>
      <c r="D631" s="50"/>
      <c r="E631" s="50"/>
      <c r="F631" s="50"/>
      <c r="G631" s="5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2">
      <c r="A632" s="10"/>
      <c r="B632" s="10"/>
      <c r="C632" s="10"/>
      <c r="D632" s="50"/>
      <c r="E632" s="50"/>
      <c r="F632" s="50"/>
      <c r="G632" s="5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2">
      <c r="A633" s="10"/>
      <c r="B633" s="10"/>
      <c r="C633" s="10"/>
      <c r="D633" s="50"/>
      <c r="E633" s="50"/>
      <c r="F633" s="50"/>
      <c r="G633" s="5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2">
      <c r="A634" s="10"/>
      <c r="B634" s="10"/>
      <c r="C634" s="10"/>
      <c r="D634" s="50"/>
      <c r="E634" s="50"/>
      <c r="F634" s="50"/>
      <c r="G634" s="5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2">
      <c r="A635" s="10"/>
      <c r="B635" s="10"/>
      <c r="C635" s="10"/>
      <c r="D635" s="50"/>
      <c r="E635" s="50"/>
      <c r="F635" s="50"/>
      <c r="G635" s="5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2">
      <c r="A636" s="10"/>
      <c r="B636" s="10"/>
      <c r="C636" s="10"/>
      <c r="D636" s="50"/>
      <c r="E636" s="50"/>
      <c r="F636" s="50"/>
      <c r="G636" s="5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2">
      <c r="A637" s="10"/>
      <c r="B637" s="10"/>
      <c r="C637" s="10"/>
      <c r="D637" s="50"/>
      <c r="E637" s="50"/>
      <c r="F637" s="50"/>
      <c r="G637" s="5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2">
      <c r="A638" s="10"/>
      <c r="B638" s="10"/>
      <c r="C638" s="10"/>
      <c r="D638" s="50"/>
      <c r="E638" s="50"/>
      <c r="F638" s="50"/>
      <c r="G638" s="5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2">
      <c r="A639" s="10"/>
      <c r="B639" s="10"/>
      <c r="C639" s="10"/>
      <c r="D639" s="50"/>
      <c r="E639" s="50"/>
      <c r="F639" s="50"/>
      <c r="G639" s="5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2">
      <c r="A640" s="10"/>
      <c r="B640" s="10"/>
      <c r="C640" s="10"/>
      <c r="D640" s="50"/>
      <c r="E640" s="50"/>
      <c r="F640" s="50"/>
      <c r="G640" s="5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2">
      <c r="A641" s="10"/>
      <c r="B641" s="10"/>
      <c r="C641" s="10"/>
      <c r="D641" s="50"/>
      <c r="E641" s="50"/>
      <c r="F641" s="50"/>
      <c r="G641" s="5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2">
      <c r="A642" s="10"/>
      <c r="B642" s="10"/>
      <c r="C642" s="10"/>
      <c r="D642" s="50"/>
      <c r="E642" s="50"/>
      <c r="F642" s="50"/>
      <c r="G642" s="5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2">
      <c r="A643" s="10"/>
      <c r="B643" s="10"/>
      <c r="C643" s="10"/>
      <c r="D643" s="50"/>
      <c r="E643" s="50"/>
      <c r="F643" s="50"/>
      <c r="G643" s="5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2">
      <c r="A644" s="10"/>
      <c r="B644" s="10"/>
      <c r="C644" s="10"/>
      <c r="D644" s="50"/>
      <c r="E644" s="50"/>
      <c r="F644" s="50"/>
      <c r="G644" s="5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2">
      <c r="A645" s="10"/>
      <c r="B645" s="10"/>
      <c r="C645" s="10"/>
      <c r="D645" s="50"/>
      <c r="E645" s="50"/>
      <c r="F645" s="50"/>
      <c r="G645" s="5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2">
      <c r="A646" s="10"/>
      <c r="B646" s="10"/>
      <c r="C646" s="10"/>
      <c r="D646" s="50"/>
      <c r="E646" s="50"/>
      <c r="F646" s="50"/>
      <c r="G646" s="5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2">
      <c r="A647" s="10"/>
      <c r="B647" s="10"/>
      <c r="C647" s="10"/>
      <c r="D647" s="50"/>
      <c r="E647" s="50"/>
      <c r="F647" s="50"/>
      <c r="G647" s="5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2">
      <c r="A648" s="10"/>
      <c r="B648" s="10"/>
      <c r="C648" s="10"/>
      <c r="D648" s="50"/>
      <c r="E648" s="50"/>
      <c r="F648" s="50"/>
      <c r="G648" s="5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2">
      <c r="A649" s="10"/>
      <c r="B649" s="10"/>
      <c r="C649" s="10"/>
      <c r="D649" s="50"/>
      <c r="E649" s="50"/>
      <c r="F649" s="50"/>
      <c r="G649" s="5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2">
      <c r="A650" s="10"/>
      <c r="B650" s="10"/>
      <c r="C650" s="10"/>
      <c r="D650" s="50"/>
      <c r="E650" s="50"/>
      <c r="F650" s="50"/>
      <c r="G650" s="5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2">
      <c r="A651" s="10"/>
      <c r="B651" s="10"/>
      <c r="C651" s="10"/>
      <c r="D651" s="50"/>
      <c r="E651" s="50"/>
      <c r="F651" s="50"/>
      <c r="G651" s="5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2">
      <c r="A652" s="10"/>
      <c r="B652" s="10"/>
      <c r="C652" s="10"/>
      <c r="D652" s="50"/>
      <c r="E652" s="50"/>
      <c r="F652" s="50"/>
      <c r="G652" s="5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2">
      <c r="A653" s="10"/>
      <c r="B653" s="10"/>
      <c r="C653" s="10"/>
      <c r="D653" s="50"/>
      <c r="E653" s="50"/>
      <c r="F653" s="50"/>
      <c r="G653" s="5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2">
      <c r="A654" s="10"/>
      <c r="B654" s="10"/>
      <c r="C654" s="10"/>
      <c r="D654" s="50"/>
      <c r="E654" s="50"/>
      <c r="F654" s="50"/>
      <c r="G654" s="5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2">
      <c r="A655" s="10"/>
      <c r="B655" s="10"/>
      <c r="C655" s="10"/>
      <c r="D655" s="50"/>
      <c r="E655" s="50"/>
      <c r="F655" s="50"/>
      <c r="G655" s="5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2">
      <c r="A656" s="10"/>
      <c r="B656" s="10"/>
      <c r="C656" s="10"/>
      <c r="D656" s="50"/>
      <c r="E656" s="50"/>
      <c r="F656" s="50"/>
      <c r="G656" s="5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2">
      <c r="A657" s="10"/>
      <c r="B657" s="10"/>
      <c r="C657" s="10"/>
      <c r="D657" s="50"/>
      <c r="E657" s="50"/>
      <c r="F657" s="50"/>
      <c r="G657" s="5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2">
      <c r="A658" s="10"/>
      <c r="B658" s="10"/>
      <c r="C658" s="10"/>
      <c r="D658" s="50"/>
      <c r="E658" s="50"/>
      <c r="F658" s="50"/>
      <c r="G658" s="5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2">
      <c r="A659" s="10"/>
      <c r="B659" s="10"/>
      <c r="C659" s="10"/>
      <c r="D659" s="50"/>
      <c r="E659" s="50"/>
      <c r="F659" s="50"/>
      <c r="G659" s="5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2">
      <c r="A660" s="10"/>
      <c r="B660" s="10"/>
      <c r="C660" s="10"/>
      <c r="D660" s="50"/>
      <c r="E660" s="50"/>
      <c r="F660" s="50"/>
      <c r="G660" s="5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2">
      <c r="A661" s="10"/>
      <c r="B661" s="10"/>
      <c r="C661" s="10"/>
      <c r="D661" s="50"/>
      <c r="E661" s="50"/>
      <c r="F661" s="50"/>
      <c r="G661" s="5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2">
      <c r="A662" s="10"/>
      <c r="B662" s="10"/>
      <c r="C662" s="10"/>
      <c r="D662" s="50"/>
      <c r="E662" s="50"/>
      <c r="F662" s="50"/>
      <c r="G662" s="5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2">
      <c r="A663" s="10"/>
      <c r="B663" s="10"/>
      <c r="C663" s="10"/>
      <c r="D663" s="50"/>
      <c r="E663" s="50"/>
      <c r="F663" s="50"/>
      <c r="G663" s="5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2">
      <c r="A664" s="10"/>
      <c r="B664" s="10"/>
      <c r="C664" s="10"/>
      <c r="D664" s="50"/>
      <c r="E664" s="50"/>
      <c r="F664" s="50"/>
      <c r="G664" s="5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2">
      <c r="A665" s="10"/>
      <c r="B665" s="10"/>
      <c r="C665" s="10"/>
      <c r="D665" s="50"/>
      <c r="E665" s="50"/>
      <c r="F665" s="50"/>
      <c r="G665" s="5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2">
      <c r="A666" s="10"/>
      <c r="B666" s="10"/>
      <c r="C666" s="10"/>
      <c r="D666" s="50"/>
      <c r="E666" s="50"/>
      <c r="F666" s="50"/>
      <c r="G666" s="5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2">
      <c r="A667" s="10"/>
      <c r="B667" s="10"/>
      <c r="C667" s="10"/>
      <c r="D667" s="50"/>
      <c r="E667" s="50"/>
      <c r="F667" s="50"/>
      <c r="G667" s="5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2">
      <c r="A668" s="10"/>
      <c r="B668" s="10"/>
      <c r="C668" s="10"/>
      <c r="D668" s="50"/>
      <c r="E668" s="50"/>
      <c r="F668" s="50"/>
      <c r="G668" s="5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2">
      <c r="A669" s="10"/>
      <c r="B669" s="10"/>
      <c r="C669" s="10"/>
      <c r="D669" s="50"/>
      <c r="E669" s="50"/>
      <c r="F669" s="50"/>
      <c r="G669" s="5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2">
      <c r="A670" s="10"/>
      <c r="B670" s="10"/>
      <c r="C670" s="10"/>
      <c r="D670" s="50"/>
      <c r="E670" s="50"/>
      <c r="F670" s="50"/>
      <c r="G670" s="5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2">
      <c r="A671" s="10"/>
      <c r="B671" s="10"/>
      <c r="C671" s="10"/>
      <c r="D671" s="50"/>
      <c r="E671" s="50"/>
      <c r="F671" s="50"/>
      <c r="G671" s="5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2">
      <c r="A672" s="10"/>
      <c r="B672" s="10"/>
      <c r="C672" s="10"/>
      <c r="D672" s="50"/>
      <c r="E672" s="50"/>
      <c r="F672" s="50"/>
      <c r="G672" s="5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2">
      <c r="A673" s="10"/>
      <c r="B673" s="10"/>
      <c r="C673" s="10"/>
      <c r="D673" s="50"/>
      <c r="E673" s="50"/>
      <c r="F673" s="50"/>
      <c r="G673" s="5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2">
      <c r="A674" s="10"/>
      <c r="B674" s="10"/>
      <c r="C674" s="10"/>
      <c r="D674" s="50"/>
      <c r="E674" s="50"/>
      <c r="F674" s="50"/>
      <c r="G674" s="5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2">
      <c r="A675" s="10"/>
      <c r="B675" s="10"/>
      <c r="C675" s="10"/>
      <c r="D675" s="50"/>
      <c r="E675" s="50"/>
      <c r="F675" s="50"/>
      <c r="G675" s="5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2">
      <c r="A676" s="10"/>
      <c r="B676" s="10"/>
      <c r="C676" s="10"/>
      <c r="D676" s="50"/>
      <c r="E676" s="50"/>
      <c r="F676" s="50"/>
      <c r="G676" s="5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2">
      <c r="A677" s="10"/>
      <c r="B677" s="10"/>
      <c r="C677" s="10"/>
      <c r="D677" s="50"/>
      <c r="E677" s="50"/>
      <c r="F677" s="50"/>
      <c r="G677" s="5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2">
      <c r="A678" s="10"/>
      <c r="B678" s="10"/>
      <c r="C678" s="10"/>
      <c r="D678" s="50"/>
      <c r="E678" s="50"/>
      <c r="F678" s="50"/>
      <c r="G678" s="5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2">
      <c r="A679" s="10"/>
      <c r="B679" s="10"/>
      <c r="C679" s="10"/>
      <c r="D679" s="50"/>
      <c r="E679" s="50"/>
      <c r="F679" s="50"/>
      <c r="G679" s="5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2">
      <c r="A680" s="10"/>
      <c r="B680" s="10"/>
      <c r="C680" s="10"/>
      <c r="D680" s="50"/>
      <c r="E680" s="50"/>
      <c r="F680" s="50"/>
      <c r="G680" s="5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2">
      <c r="A681" s="10"/>
      <c r="B681" s="10"/>
      <c r="C681" s="10"/>
      <c r="D681" s="50"/>
      <c r="E681" s="50"/>
      <c r="F681" s="50"/>
      <c r="G681" s="5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2">
      <c r="A682" s="10"/>
      <c r="B682" s="10"/>
      <c r="C682" s="10"/>
      <c r="D682" s="50"/>
      <c r="E682" s="50"/>
      <c r="F682" s="50"/>
      <c r="G682" s="5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2">
      <c r="A683" s="10"/>
      <c r="B683" s="10"/>
      <c r="C683" s="10"/>
      <c r="D683" s="50"/>
      <c r="E683" s="50"/>
      <c r="F683" s="50"/>
      <c r="G683" s="5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2">
      <c r="A684" s="10"/>
      <c r="B684" s="10"/>
      <c r="C684" s="10"/>
      <c r="D684" s="50"/>
      <c r="E684" s="50"/>
      <c r="F684" s="50"/>
      <c r="G684" s="5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2">
      <c r="A685" s="10"/>
      <c r="B685" s="10"/>
      <c r="C685" s="10"/>
      <c r="D685" s="50"/>
      <c r="E685" s="50"/>
      <c r="F685" s="50"/>
      <c r="G685" s="5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2">
      <c r="A686" s="10"/>
      <c r="B686" s="10"/>
      <c r="C686" s="10"/>
      <c r="D686" s="50"/>
      <c r="E686" s="50"/>
      <c r="F686" s="50"/>
      <c r="G686" s="5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2">
      <c r="A687" s="10"/>
      <c r="B687" s="10"/>
      <c r="C687" s="10"/>
      <c r="D687" s="50"/>
      <c r="E687" s="50"/>
      <c r="F687" s="50"/>
      <c r="G687" s="5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2">
      <c r="A688" s="10"/>
      <c r="B688" s="10"/>
      <c r="C688" s="10"/>
      <c r="D688" s="50"/>
      <c r="E688" s="50"/>
      <c r="F688" s="50"/>
      <c r="G688" s="5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2">
      <c r="A689" s="10"/>
      <c r="B689" s="10"/>
      <c r="C689" s="10"/>
      <c r="D689" s="50"/>
      <c r="E689" s="50"/>
      <c r="F689" s="50"/>
      <c r="G689" s="5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2">
      <c r="A690" s="10"/>
      <c r="B690" s="10"/>
      <c r="C690" s="10"/>
      <c r="D690" s="50"/>
      <c r="E690" s="50"/>
      <c r="F690" s="50"/>
      <c r="G690" s="5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2">
      <c r="A691" s="10"/>
      <c r="B691" s="10"/>
      <c r="C691" s="10"/>
      <c r="D691" s="50"/>
      <c r="E691" s="50"/>
      <c r="F691" s="50"/>
      <c r="G691" s="5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2">
      <c r="A692" s="10"/>
      <c r="B692" s="10"/>
      <c r="C692" s="10"/>
      <c r="D692" s="50"/>
      <c r="E692" s="50"/>
      <c r="F692" s="50"/>
      <c r="G692" s="5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2">
      <c r="A693" s="10"/>
      <c r="B693" s="10"/>
      <c r="C693" s="10"/>
      <c r="D693" s="50"/>
      <c r="E693" s="50"/>
      <c r="F693" s="50"/>
      <c r="G693" s="5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2">
      <c r="A694" s="10"/>
      <c r="B694" s="10"/>
      <c r="C694" s="10"/>
      <c r="D694" s="50"/>
      <c r="E694" s="50"/>
      <c r="F694" s="50"/>
      <c r="G694" s="5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2">
      <c r="A695" s="10"/>
      <c r="B695" s="10"/>
      <c r="C695" s="10"/>
      <c r="D695" s="50"/>
      <c r="E695" s="50"/>
      <c r="F695" s="50"/>
      <c r="G695" s="5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2">
      <c r="A696" s="10"/>
      <c r="B696" s="10"/>
      <c r="C696" s="10"/>
      <c r="D696" s="50"/>
      <c r="E696" s="50"/>
      <c r="F696" s="50"/>
      <c r="G696" s="5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2">
      <c r="A697" s="10"/>
      <c r="B697" s="10"/>
      <c r="C697" s="10"/>
      <c r="D697" s="50"/>
      <c r="E697" s="50"/>
      <c r="F697" s="50"/>
      <c r="G697" s="5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2">
      <c r="A698" s="10"/>
      <c r="B698" s="10"/>
      <c r="C698" s="10"/>
      <c r="D698" s="50"/>
      <c r="E698" s="50"/>
      <c r="F698" s="50"/>
      <c r="G698" s="5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2">
      <c r="A699" s="10"/>
      <c r="B699" s="10"/>
      <c r="C699" s="10"/>
      <c r="D699" s="50"/>
      <c r="E699" s="50"/>
      <c r="F699" s="50"/>
      <c r="G699" s="5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2">
      <c r="A700" s="10"/>
      <c r="B700" s="10"/>
      <c r="C700" s="10"/>
      <c r="D700" s="50"/>
      <c r="E700" s="50"/>
      <c r="F700" s="50"/>
      <c r="G700" s="5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2">
      <c r="A701" s="10"/>
      <c r="B701" s="10"/>
      <c r="C701" s="10"/>
      <c r="D701" s="50"/>
      <c r="E701" s="50"/>
      <c r="F701" s="50"/>
      <c r="G701" s="5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2">
      <c r="A702" s="10"/>
      <c r="B702" s="10"/>
      <c r="C702" s="10"/>
      <c r="D702" s="50"/>
      <c r="E702" s="50"/>
      <c r="F702" s="50"/>
      <c r="G702" s="5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2">
      <c r="A703" s="10"/>
      <c r="B703" s="10"/>
      <c r="C703" s="10"/>
      <c r="D703" s="50"/>
      <c r="E703" s="50"/>
      <c r="F703" s="50"/>
      <c r="G703" s="5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2">
      <c r="A704" s="10"/>
      <c r="B704" s="10"/>
      <c r="C704" s="10"/>
      <c r="D704" s="50"/>
      <c r="E704" s="50"/>
      <c r="F704" s="50"/>
      <c r="G704" s="5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2">
      <c r="A705" s="10"/>
      <c r="B705" s="10"/>
      <c r="C705" s="10"/>
      <c r="D705" s="50"/>
      <c r="E705" s="50"/>
      <c r="F705" s="50"/>
      <c r="G705" s="5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2">
      <c r="A706" s="10"/>
      <c r="B706" s="10"/>
      <c r="C706" s="10"/>
      <c r="D706" s="50"/>
      <c r="E706" s="50"/>
      <c r="F706" s="50"/>
      <c r="G706" s="5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2">
      <c r="A707" s="10"/>
      <c r="B707" s="10"/>
      <c r="C707" s="10"/>
      <c r="D707" s="50"/>
      <c r="E707" s="50"/>
      <c r="F707" s="50"/>
      <c r="G707" s="5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2">
      <c r="A708" s="10"/>
      <c r="B708" s="10"/>
      <c r="C708" s="10"/>
      <c r="D708" s="50"/>
      <c r="E708" s="50"/>
      <c r="F708" s="50"/>
      <c r="G708" s="5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2">
      <c r="A709" s="10"/>
      <c r="B709" s="10"/>
      <c r="C709" s="10"/>
      <c r="D709" s="50"/>
      <c r="E709" s="50"/>
      <c r="F709" s="50"/>
      <c r="G709" s="5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2">
      <c r="A710" s="10"/>
      <c r="B710" s="10"/>
      <c r="C710" s="10"/>
      <c r="D710" s="50"/>
      <c r="E710" s="50"/>
      <c r="F710" s="50"/>
      <c r="G710" s="5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2">
      <c r="A711" s="10"/>
      <c r="B711" s="10"/>
      <c r="C711" s="10"/>
      <c r="D711" s="50"/>
      <c r="E711" s="50"/>
      <c r="F711" s="50"/>
      <c r="G711" s="5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2">
      <c r="A712" s="10"/>
      <c r="B712" s="10"/>
      <c r="C712" s="10"/>
      <c r="D712" s="50"/>
      <c r="E712" s="50"/>
      <c r="F712" s="50"/>
      <c r="G712" s="5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2">
      <c r="A713" s="10"/>
      <c r="B713" s="10"/>
      <c r="C713" s="10"/>
      <c r="D713" s="50"/>
      <c r="E713" s="50"/>
      <c r="F713" s="50"/>
      <c r="G713" s="5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2">
      <c r="A714" s="10"/>
      <c r="B714" s="10"/>
      <c r="C714" s="10"/>
      <c r="D714" s="50"/>
      <c r="E714" s="50"/>
      <c r="F714" s="50"/>
      <c r="G714" s="5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2">
      <c r="A715" s="10"/>
      <c r="B715" s="10"/>
      <c r="C715" s="10"/>
      <c r="D715" s="50"/>
      <c r="E715" s="50"/>
      <c r="F715" s="50"/>
      <c r="G715" s="5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2">
      <c r="A716" s="10"/>
      <c r="B716" s="10"/>
      <c r="C716" s="10"/>
      <c r="D716" s="50"/>
      <c r="E716" s="50"/>
      <c r="F716" s="50"/>
      <c r="G716" s="5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2">
      <c r="A717" s="10"/>
      <c r="B717" s="10"/>
      <c r="C717" s="10"/>
      <c r="D717" s="50"/>
      <c r="E717" s="50"/>
      <c r="F717" s="50"/>
      <c r="G717" s="5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2">
      <c r="A718" s="10"/>
      <c r="B718" s="10"/>
      <c r="C718" s="10"/>
      <c r="D718" s="50"/>
      <c r="E718" s="50"/>
      <c r="F718" s="50"/>
      <c r="G718" s="5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2">
      <c r="A719" s="10"/>
      <c r="B719" s="10"/>
      <c r="C719" s="10"/>
      <c r="D719" s="50"/>
      <c r="E719" s="50"/>
      <c r="F719" s="50"/>
      <c r="G719" s="5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2">
      <c r="A720" s="10"/>
      <c r="B720" s="10"/>
      <c r="C720" s="10"/>
      <c r="D720" s="50"/>
      <c r="E720" s="50"/>
      <c r="F720" s="50"/>
      <c r="G720" s="5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2">
      <c r="A721" s="10"/>
      <c r="B721" s="10"/>
      <c r="C721" s="10"/>
      <c r="D721" s="50"/>
      <c r="E721" s="50"/>
      <c r="F721" s="50"/>
      <c r="G721" s="5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2">
      <c r="A722" s="10"/>
      <c r="B722" s="10"/>
      <c r="C722" s="10"/>
      <c r="D722" s="50"/>
      <c r="E722" s="50"/>
      <c r="F722" s="50"/>
      <c r="G722" s="5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2">
      <c r="A723" s="10"/>
      <c r="B723" s="10"/>
      <c r="C723" s="10"/>
      <c r="D723" s="50"/>
      <c r="E723" s="50"/>
      <c r="F723" s="50"/>
      <c r="G723" s="5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2">
      <c r="A724" s="10"/>
      <c r="B724" s="10"/>
      <c r="C724" s="10"/>
      <c r="D724" s="50"/>
      <c r="E724" s="50"/>
      <c r="F724" s="50"/>
      <c r="G724" s="5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2">
      <c r="A725" s="10"/>
      <c r="B725" s="10"/>
      <c r="C725" s="10"/>
      <c r="D725" s="50"/>
      <c r="E725" s="50"/>
      <c r="F725" s="50"/>
      <c r="G725" s="5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2">
      <c r="A726" s="10"/>
      <c r="B726" s="10"/>
      <c r="C726" s="10"/>
      <c r="D726" s="50"/>
      <c r="E726" s="50"/>
      <c r="F726" s="50"/>
      <c r="G726" s="5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2">
      <c r="A727" s="10"/>
      <c r="B727" s="10"/>
      <c r="C727" s="10"/>
      <c r="D727" s="50"/>
      <c r="E727" s="50"/>
      <c r="F727" s="50"/>
      <c r="G727" s="5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2">
      <c r="A728" s="10"/>
      <c r="B728" s="10"/>
      <c r="C728" s="10"/>
      <c r="D728" s="50"/>
      <c r="E728" s="50"/>
      <c r="F728" s="50"/>
      <c r="G728" s="5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2">
      <c r="A729" s="10"/>
      <c r="B729" s="10"/>
      <c r="C729" s="10"/>
      <c r="D729" s="50"/>
      <c r="E729" s="50"/>
      <c r="F729" s="50"/>
      <c r="G729" s="5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2">
      <c r="A730" s="10"/>
      <c r="B730" s="10"/>
      <c r="C730" s="10"/>
      <c r="D730" s="50"/>
      <c r="E730" s="50"/>
      <c r="F730" s="50"/>
      <c r="G730" s="5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2">
      <c r="A731" s="10"/>
      <c r="B731" s="10"/>
      <c r="C731" s="10"/>
      <c r="D731" s="50"/>
      <c r="E731" s="50"/>
      <c r="F731" s="50"/>
      <c r="G731" s="5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2">
      <c r="A732" s="10"/>
      <c r="B732" s="10"/>
      <c r="C732" s="10"/>
      <c r="D732" s="50"/>
      <c r="E732" s="50"/>
      <c r="F732" s="50"/>
      <c r="G732" s="5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2">
      <c r="A733" s="10"/>
      <c r="B733" s="10"/>
      <c r="C733" s="10"/>
      <c r="D733" s="50"/>
      <c r="E733" s="50"/>
      <c r="F733" s="50"/>
      <c r="G733" s="5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2">
      <c r="A734" s="10"/>
      <c r="B734" s="10"/>
      <c r="C734" s="10"/>
      <c r="D734" s="50"/>
      <c r="E734" s="50"/>
      <c r="F734" s="50"/>
      <c r="G734" s="5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2">
      <c r="A735" s="10"/>
      <c r="B735" s="10"/>
      <c r="C735" s="10"/>
      <c r="D735" s="50"/>
      <c r="E735" s="50"/>
      <c r="F735" s="50"/>
      <c r="G735" s="5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2">
      <c r="A736" s="10"/>
      <c r="B736" s="10"/>
      <c r="C736" s="10"/>
      <c r="D736" s="50"/>
      <c r="E736" s="50"/>
      <c r="F736" s="50"/>
      <c r="G736" s="5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2">
      <c r="A737" s="10"/>
      <c r="B737" s="10"/>
      <c r="C737" s="10"/>
      <c r="D737" s="50"/>
      <c r="E737" s="50"/>
      <c r="F737" s="50"/>
      <c r="G737" s="5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2">
      <c r="A738" s="10"/>
      <c r="B738" s="10"/>
      <c r="C738" s="10"/>
      <c r="D738" s="50"/>
      <c r="E738" s="50"/>
      <c r="F738" s="50"/>
      <c r="G738" s="5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2">
      <c r="A739" s="10"/>
      <c r="B739" s="10"/>
      <c r="C739" s="10"/>
      <c r="D739" s="50"/>
      <c r="E739" s="50"/>
      <c r="F739" s="50"/>
      <c r="G739" s="5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2">
      <c r="A740" s="10"/>
      <c r="B740" s="10"/>
      <c r="C740" s="10"/>
      <c r="D740" s="50"/>
      <c r="E740" s="50"/>
      <c r="F740" s="50"/>
      <c r="G740" s="5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2">
      <c r="A741" s="10"/>
      <c r="B741" s="10"/>
      <c r="C741" s="10"/>
      <c r="D741" s="50"/>
      <c r="E741" s="50"/>
      <c r="F741" s="50"/>
      <c r="G741" s="5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2">
      <c r="A742" s="10"/>
      <c r="B742" s="10"/>
      <c r="C742" s="10"/>
      <c r="D742" s="50"/>
      <c r="E742" s="50"/>
      <c r="F742" s="50"/>
      <c r="G742" s="5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2">
      <c r="A743" s="10"/>
      <c r="B743" s="10"/>
      <c r="C743" s="10"/>
      <c r="D743" s="50"/>
      <c r="E743" s="50"/>
      <c r="F743" s="50"/>
      <c r="G743" s="5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2">
      <c r="A744" s="10"/>
      <c r="B744" s="10"/>
      <c r="C744" s="10"/>
      <c r="D744" s="50"/>
      <c r="E744" s="50"/>
      <c r="F744" s="50"/>
      <c r="G744" s="5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2">
      <c r="A745" s="10"/>
      <c r="B745" s="10"/>
      <c r="C745" s="10"/>
      <c r="D745" s="50"/>
      <c r="E745" s="50"/>
      <c r="F745" s="50"/>
      <c r="G745" s="5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2">
      <c r="A746" s="10"/>
      <c r="B746" s="10"/>
      <c r="C746" s="10"/>
      <c r="D746" s="50"/>
      <c r="E746" s="50"/>
      <c r="F746" s="50"/>
      <c r="G746" s="5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2">
      <c r="A747" s="10"/>
      <c r="B747" s="10"/>
      <c r="C747" s="10"/>
      <c r="D747" s="50"/>
      <c r="E747" s="50"/>
      <c r="F747" s="50"/>
      <c r="G747" s="5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2">
      <c r="A748" s="10"/>
      <c r="B748" s="10"/>
      <c r="C748" s="10"/>
      <c r="D748" s="50"/>
      <c r="E748" s="50"/>
      <c r="F748" s="50"/>
      <c r="G748" s="5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2">
      <c r="A749" s="10"/>
      <c r="B749" s="10"/>
      <c r="C749" s="10"/>
      <c r="D749" s="50"/>
      <c r="E749" s="50"/>
      <c r="F749" s="50"/>
      <c r="G749" s="5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2">
      <c r="A750" s="10"/>
      <c r="B750" s="10"/>
      <c r="C750" s="10"/>
      <c r="D750" s="50"/>
      <c r="E750" s="50"/>
      <c r="F750" s="50"/>
      <c r="G750" s="5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2">
      <c r="A751" s="10"/>
      <c r="B751" s="10"/>
      <c r="C751" s="10"/>
      <c r="D751" s="50"/>
      <c r="E751" s="50"/>
      <c r="F751" s="50"/>
      <c r="G751" s="5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2">
      <c r="A752" s="10"/>
      <c r="B752" s="10"/>
      <c r="C752" s="10"/>
      <c r="D752" s="50"/>
      <c r="E752" s="50"/>
      <c r="F752" s="50"/>
      <c r="G752" s="5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2">
      <c r="A753" s="10"/>
      <c r="B753" s="10"/>
      <c r="C753" s="10"/>
      <c r="D753" s="50"/>
      <c r="E753" s="50"/>
      <c r="F753" s="50"/>
      <c r="G753" s="5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2">
      <c r="A754" s="10"/>
      <c r="B754" s="10"/>
      <c r="C754" s="10"/>
      <c r="D754" s="50"/>
      <c r="E754" s="50"/>
      <c r="F754" s="50"/>
      <c r="G754" s="5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2">
      <c r="A755" s="10"/>
      <c r="B755" s="10"/>
      <c r="C755" s="10"/>
      <c r="D755" s="50"/>
      <c r="E755" s="50"/>
      <c r="F755" s="50"/>
      <c r="G755" s="5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2">
      <c r="A756" s="10"/>
      <c r="B756" s="10"/>
      <c r="C756" s="10"/>
      <c r="D756" s="50"/>
      <c r="E756" s="50"/>
      <c r="F756" s="50"/>
      <c r="G756" s="5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2">
      <c r="A757" s="10"/>
      <c r="B757" s="10"/>
      <c r="C757" s="10"/>
      <c r="D757" s="50"/>
      <c r="E757" s="50"/>
      <c r="F757" s="50"/>
      <c r="G757" s="5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2">
      <c r="A758" s="10"/>
      <c r="B758" s="10"/>
      <c r="C758" s="10"/>
      <c r="D758" s="50"/>
      <c r="E758" s="50"/>
      <c r="F758" s="50"/>
      <c r="G758" s="5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2">
      <c r="A759" s="10"/>
      <c r="B759" s="10"/>
      <c r="C759" s="10"/>
      <c r="D759" s="50"/>
      <c r="E759" s="50"/>
      <c r="F759" s="50"/>
      <c r="G759" s="5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2">
      <c r="A760" s="10"/>
      <c r="B760" s="10"/>
      <c r="C760" s="10"/>
      <c r="D760" s="50"/>
      <c r="E760" s="50"/>
      <c r="F760" s="50"/>
      <c r="G760" s="5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2">
      <c r="A761" s="10"/>
      <c r="B761" s="10"/>
      <c r="C761" s="10"/>
      <c r="D761" s="50"/>
      <c r="E761" s="50"/>
      <c r="F761" s="50"/>
      <c r="G761" s="5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2">
      <c r="A762" s="10"/>
      <c r="B762" s="10"/>
      <c r="C762" s="10"/>
      <c r="D762" s="50"/>
      <c r="E762" s="50"/>
      <c r="F762" s="50"/>
      <c r="G762" s="5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2">
      <c r="A763" s="10"/>
      <c r="B763" s="10"/>
      <c r="C763" s="10"/>
      <c r="D763" s="50"/>
      <c r="E763" s="50"/>
      <c r="F763" s="50"/>
      <c r="G763" s="5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2">
      <c r="A764" s="10"/>
      <c r="B764" s="10"/>
      <c r="C764" s="10"/>
      <c r="D764" s="50"/>
      <c r="E764" s="50"/>
      <c r="F764" s="50"/>
      <c r="G764" s="5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2">
      <c r="A765" s="10"/>
      <c r="B765" s="10"/>
      <c r="C765" s="10"/>
      <c r="D765" s="50"/>
      <c r="E765" s="50"/>
      <c r="F765" s="50"/>
      <c r="G765" s="5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2">
      <c r="A766" s="10"/>
      <c r="B766" s="10"/>
      <c r="C766" s="10"/>
      <c r="D766" s="50"/>
      <c r="E766" s="50"/>
      <c r="F766" s="50"/>
      <c r="G766" s="5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2">
      <c r="A767" s="10"/>
      <c r="B767" s="10"/>
      <c r="C767" s="10"/>
      <c r="D767" s="50"/>
      <c r="E767" s="50"/>
      <c r="F767" s="50"/>
      <c r="G767" s="5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2">
      <c r="A768" s="10"/>
      <c r="B768" s="10"/>
      <c r="C768" s="10"/>
      <c r="D768" s="50"/>
      <c r="E768" s="50"/>
      <c r="F768" s="50"/>
      <c r="G768" s="5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2">
      <c r="A769" s="10"/>
      <c r="B769" s="10"/>
      <c r="C769" s="10"/>
      <c r="D769" s="50"/>
      <c r="E769" s="50"/>
      <c r="F769" s="50"/>
      <c r="G769" s="5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2">
      <c r="A770" s="10"/>
      <c r="B770" s="10"/>
      <c r="C770" s="10"/>
      <c r="D770" s="50"/>
      <c r="E770" s="50"/>
      <c r="F770" s="50"/>
      <c r="G770" s="5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2">
      <c r="A771" s="10"/>
      <c r="B771" s="10"/>
      <c r="C771" s="10"/>
      <c r="D771" s="50"/>
      <c r="E771" s="50"/>
      <c r="F771" s="50"/>
      <c r="G771" s="5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2">
      <c r="A772" s="10"/>
      <c r="B772" s="10"/>
      <c r="C772" s="10"/>
      <c r="D772" s="50"/>
      <c r="E772" s="50"/>
      <c r="F772" s="50"/>
      <c r="G772" s="5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2">
      <c r="A773" s="10"/>
      <c r="B773" s="10"/>
      <c r="C773" s="10"/>
      <c r="D773" s="50"/>
      <c r="E773" s="50"/>
      <c r="F773" s="50"/>
      <c r="G773" s="5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2">
      <c r="A774" s="10"/>
      <c r="B774" s="10"/>
      <c r="C774" s="10"/>
      <c r="D774" s="50"/>
      <c r="E774" s="50"/>
      <c r="F774" s="50"/>
      <c r="G774" s="5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2">
      <c r="A775" s="10"/>
      <c r="B775" s="10"/>
      <c r="C775" s="10"/>
      <c r="D775" s="50"/>
      <c r="E775" s="50"/>
      <c r="F775" s="50"/>
      <c r="G775" s="5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2">
      <c r="A776" s="10"/>
      <c r="B776" s="10"/>
      <c r="C776" s="10"/>
      <c r="D776" s="50"/>
      <c r="E776" s="50"/>
      <c r="F776" s="50"/>
      <c r="G776" s="5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2">
      <c r="A777" s="10"/>
      <c r="B777" s="10"/>
      <c r="C777" s="10"/>
      <c r="D777" s="50"/>
      <c r="E777" s="50"/>
      <c r="F777" s="50"/>
      <c r="G777" s="5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2">
      <c r="A778" s="10"/>
      <c r="B778" s="10"/>
      <c r="C778" s="10"/>
      <c r="D778" s="50"/>
      <c r="E778" s="50"/>
      <c r="F778" s="50"/>
      <c r="G778" s="5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2">
      <c r="A779" s="10"/>
      <c r="B779" s="10"/>
      <c r="C779" s="10"/>
      <c r="D779" s="50"/>
      <c r="E779" s="50"/>
      <c r="F779" s="50"/>
      <c r="G779" s="5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2">
      <c r="A780" s="10"/>
      <c r="B780" s="10"/>
      <c r="C780" s="10"/>
      <c r="D780" s="50"/>
      <c r="E780" s="50"/>
      <c r="F780" s="50"/>
      <c r="G780" s="5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2">
      <c r="A781" s="10"/>
      <c r="B781" s="10"/>
      <c r="C781" s="10"/>
      <c r="D781" s="50"/>
      <c r="E781" s="50"/>
      <c r="F781" s="50"/>
      <c r="G781" s="5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2">
      <c r="A782" s="10"/>
      <c r="B782" s="10"/>
      <c r="C782" s="10"/>
      <c r="D782" s="50"/>
      <c r="E782" s="50"/>
      <c r="F782" s="50"/>
      <c r="G782" s="5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2">
      <c r="A783" s="10"/>
      <c r="B783" s="10"/>
      <c r="C783" s="10"/>
      <c r="D783" s="50"/>
      <c r="E783" s="50"/>
      <c r="F783" s="50"/>
      <c r="G783" s="5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2">
      <c r="A784" s="10"/>
      <c r="B784" s="10"/>
      <c r="C784" s="10"/>
      <c r="D784" s="50"/>
      <c r="E784" s="50"/>
      <c r="F784" s="50"/>
      <c r="G784" s="5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2">
      <c r="A785" s="10"/>
      <c r="B785" s="10"/>
      <c r="C785" s="10"/>
      <c r="D785" s="50"/>
      <c r="E785" s="50"/>
      <c r="F785" s="50"/>
      <c r="G785" s="5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2">
      <c r="A786" s="10"/>
      <c r="B786" s="10"/>
      <c r="C786" s="10"/>
      <c r="D786" s="50"/>
      <c r="E786" s="50"/>
      <c r="F786" s="50"/>
      <c r="G786" s="5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2">
      <c r="A787" s="10"/>
      <c r="B787" s="10"/>
      <c r="C787" s="10"/>
      <c r="D787" s="50"/>
      <c r="E787" s="50"/>
      <c r="F787" s="50"/>
      <c r="G787" s="5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2">
      <c r="A788" s="10"/>
      <c r="B788" s="10"/>
      <c r="C788" s="10"/>
      <c r="D788" s="50"/>
      <c r="E788" s="50"/>
      <c r="F788" s="50"/>
      <c r="G788" s="5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2">
      <c r="A789" s="10"/>
      <c r="B789" s="10"/>
      <c r="C789" s="10"/>
      <c r="D789" s="50"/>
      <c r="E789" s="50"/>
      <c r="F789" s="50"/>
      <c r="G789" s="5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2">
      <c r="A790" s="10"/>
      <c r="B790" s="10"/>
      <c r="C790" s="10"/>
      <c r="D790" s="50"/>
      <c r="E790" s="50"/>
      <c r="F790" s="50"/>
      <c r="G790" s="5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2">
      <c r="A791" s="10"/>
      <c r="B791" s="10"/>
      <c r="C791" s="10"/>
      <c r="D791" s="50"/>
      <c r="E791" s="50"/>
      <c r="F791" s="50"/>
      <c r="G791" s="5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2">
      <c r="A792" s="10"/>
      <c r="B792" s="10"/>
      <c r="C792" s="10"/>
      <c r="D792" s="50"/>
      <c r="E792" s="50"/>
      <c r="F792" s="50"/>
      <c r="G792" s="5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2">
      <c r="A793" s="10"/>
      <c r="B793" s="10"/>
      <c r="C793" s="10"/>
      <c r="D793" s="50"/>
      <c r="E793" s="50"/>
      <c r="F793" s="50"/>
      <c r="G793" s="5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2">
      <c r="A794" s="10"/>
      <c r="B794" s="10"/>
      <c r="C794" s="10"/>
      <c r="D794" s="50"/>
      <c r="E794" s="50"/>
      <c r="F794" s="50"/>
      <c r="G794" s="5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2">
      <c r="A795" s="10"/>
      <c r="B795" s="10"/>
      <c r="C795" s="10"/>
      <c r="D795" s="50"/>
      <c r="E795" s="50"/>
      <c r="F795" s="50"/>
      <c r="G795" s="5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2">
      <c r="A796" s="10"/>
      <c r="B796" s="10"/>
      <c r="C796" s="10"/>
      <c r="D796" s="50"/>
      <c r="E796" s="50"/>
      <c r="F796" s="50"/>
      <c r="G796" s="5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2">
      <c r="A797" s="10"/>
      <c r="B797" s="10"/>
      <c r="C797" s="10"/>
      <c r="D797" s="50"/>
      <c r="E797" s="50"/>
      <c r="F797" s="50"/>
      <c r="G797" s="5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2">
      <c r="A798" s="10"/>
      <c r="B798" s="10"/>
      <c r="C798" s="10"/>
      <c r="D798" s="50"/>
      <c r="E798" s="50"/>
      <c r="F798" s="50"/>
      <c r="G798" s="5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2">
      <c r="A799" s="10"/>
      <c r="B799" s="10"/>
      <c r="C799" s="10"/>
      <c r="D799" s="50"/>
      <c r="E799" s="50"/>
      <c r="F799" s="50"/>
      <c r="G799" s="5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2">
      <c r="A800" s="10"/>
      <c r="B800" s="10"/>
      <c r="C800" s="10"/>
      <c r="D800" s="50"/>
      <c r="E800" s="50"/>
      <c r="F800" s="50"/>
      <c r="G800" s="5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2">
      <c r="A801" s="10"/>
      <c r="B801" s="10"/>
      <c r="C801" s="10"/>
      <c r="D801" s="50"/>
      <c r="E801" s="50"/>
      <c r="F801" s="50"/>
      <c r="G801" s="5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2">
      <c r="A802" s="10"/>
      <c r="B802" s="10"/>
      <c r="C802" s="10"/>
      <c r="D802" s="50"/>
      <c r="E802" s="50"/>
      <c r="F802" s="50"/>
      <c r="G802" s="5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2">
      <c r="A803" s="10"/>
      <c r="B803" s="10"/>
      <c r="C803" s="10"/>
      <c r="D803" s="50"/>
      <c r="E803" s="50"/>
      <c r="F803" s="50"/>
      <c r="G803" s="5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2">
      <c r="A804" s="10"/>
      <c r="B804" s="10"/>
      <c r="C804" s="10"/>
      <c r="D804" s="50"/>
      <c r="E804" s="50"/>
      <c r="F804" s="50"/>
      <c r="G804" s="5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2">
      <c r="A805" s="10"/>
      <c r="B805" s="10"/>
      <c r="C805" s="10"/>
      <c r="D805" s="50"/>
      <c r="E805" s="50"/>
      <c r="F805" s="50"/>
      <c r="G805" s="5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2">
      <c r="A806" s="10"/>
      <c r="B806" s="10"/>
      <c r="C806" s="10"/>
      <c r="D806" s="50"/>
      <c r="E806" s="50"/>
      <c r="F806" s="50"/>
      <c r="G806" s="5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2">
      <c r="A807" s="10"/>
      <c r="B807" s="10"/>
      <c r="C807" s="10"/>
      <c r="D807" s="50"/>
      <c r="E807" s="50"/>
      <c r="F807" s="50"/>
      <c r="G807" s="5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2">
      <c r="A808" s="10"/>
      <c r="B808" s="10"/>
      <c r="C808" s="10"/>
      <c r="D808" s="50"/>
      <c r="E808" s="50"/>
      <c r="F808" s="50"/>
      <c r="G808" s="5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2">
      <c r="A809" s="10"/>
      <c r="B809" s="10"/>
      <c r="C809" s="10"/>
      <c r="D809" s="50"/>
      <c r="E809" s="50"/>
      <c r="F809" s="50"/>
      <c r="G809" s="5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2">
      <c r="A810" s="10"/>
      <c r="B810" s="10"/>
      <c r="C810" s="10"/>
      <c r="D810" s="50"/>
      <c r="E810" s="50"/>
      <c r="F810" s="50"/>
      <c r="G810" s="5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2">
      <c r="A811" s="10"/>
      <c r="B811" s="10"/>
      <c r="C811" s="10"/>
      <c r="D811" s="50"/>
      <c r="E811" s="50"/>
      <c r="F811" s="50"/>
      <c r="G811" s="5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2">
      <c r="A812" s="10"/>
      <c r="B812" s="10"/>
      <c r="C812" s="10"/>
      <c r="D812" s="50"/>
      <c r="E812" s="50"/>
      <c r="F812" s="50"/>
      <c r="G812" s="5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2">
      <c r="A813" s="10"/>
      <c r="B813" s="10"/>
      <c r="C813" s="10"/>
      <c r="D813" s="50"/>
      <c r="E813" s="50"/>
      <c r="F813" s="50"/>
      <c r="G813" s="5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2">
      <c r="A814" s="10"/>
      <c r="B814" s="10"/>
      <c r="C814" s="10"/>
      <c r="D814" s="50"/>
      <c r="E814" s="50"/>
      <c r="F814" s="50"/>
      <c r="G814" s="5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2">
      <c r="A815" s="10"/>
      <c r="B815" s="10"/>
      <c r="C815" s="10"/>
      <c r="D815" s="50"/>
      <c r="E815" s="50"/>
      <c r="F815" s="50"/>
      <c r="G815" s="5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2">
      <c r="A816" s="10"/>
      <c r="B816" s="10"/>
      <c r="C816" s="10"/>
      <c r="D816" s="50"/>
      <c r="E816" s="50"/>
      <c r="F816" s="50"/>
      <c r="G816" s="5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2">
      <c r="A817" s="10"/>
      <c r="B817" s="10"/>
      <c r="C817" s="10"/>
      <c r="D817" s="50"/>
      <c r="E817" s="50"/>
      <c r="F817" s="50"/>
      <c r="G817" s="5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2">
      <c r="A818" s="10"/>
      <c r="B818" s="10"/>
      <c r="C818" s="10"/>
      <c r="D818" s="50"/>
      <c r="E818" s="50"/>
      <c r="F818" s="50"/>
      <c r="G818" s="5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2">
      <c r="A819" s="10"/>
      <c r="B819" s="10"/>
      <c r="C819" s="10"/>
      <c r="D819" s="50"/>
      <c r="E819" s="50"/>
      <c r="F819" s="50"/>
      <c r="G819" s="5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2">
      <c r="A820" s="10"/>
      <c r="B820" s="10"/>
      <c r="C820" s="10"/>
      <c r="D820" s="50"/>
      <c r="E820" s="50"/>
      <c r="F820" s="50"/>
      <c r="G820" s="5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2">
      <c r="A821" s="10"/>
      <c r="B821" s="10"/>
      <c r="C821" s="10"/>
      <c r="D821" s="50"/>
      <c r="E821" s="50"/>
      <c r="F821" s="50"/>
      <c r="G821" s="5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2">
      <c r="A822" s="10"/>
      <c r="B822" s="10"/>
      <c r="C822" s="10"/>
      <c r="D822" s="50"/>
      <c r="E822" s="50"/>
      <c r="F822" s="50"/>
      <c r="G822" s="5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2">
      <c r="A823" s="10"/>
      <c r="B823" s="10"/>
      <c r="C823" s="10"/>
      <c r="D823" s="50"/>
      <c r="E823" s="50"/>
      <c r="F823" s="50"/>
      <c r="G823" s="5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2">
      <c r="A824" s="10"/>
      <c r="B824" s="10"/>
      <c r="C824" s="10"/>
      <c r="D824" s="50"/>
      <c r="E824" s="50"/>
      <c r="F824" s="50"/>
      <c r="G824" s="5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2">
      <c r="A825" s="10"/>
      <c r="B825" s="10"/>
      <c r="C825" s="10"/>
      <c r="D825" s="50"/>
      <c r="E825" s="50"/>
      <c r="F825" s="50"/>
      <c r="G825" s="5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2">
      <c r="A826" s="10"/>
      <c r="B826" s="10"/>
      <c r="C826" s="10"/>
      <c r="D826" s="50"/>
      <c r="E826" s="50"/>
      <c r="F826" s="50"/>
      <c r="G826" s="5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2">
      <c r="A827" s="10"/>
      <c r="B827" s="10"/>
      <c r="C827" s="10"/>
      <c r="D827" s="50"/>
      <c r="E827" s="50"/>
      <c r="F827" s="50"/>
      <c r="G827" s="5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2">
      <c r="A828" s="10"/>
      <c r="B828" s="10"/>
      <c r="C828" s="10"/>
      <c r="D828" s="50"/>
      <c r="E828" s="50"/>
      <c r="F828" s="50"/>
      <c r="G828" s="5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2">
      <c r="A829" s="10"/>
      <c r="B829" s="10"/>
      <c r="C829" s="10"/>
      <c r="D829" s="50"/>
      <c r="E829" s="50"/>
      <c r="F829" s="50"/>
      <c r="G829" s="5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2">
      <c r="A830" s="10"/>
      <c r="B830" s="10"/>
      <c r="C830" s="10"/>
      <c r="D830" s="50"/>
      <c r="E830" s="50"/>
      <c r="F830" s="50"/>
      <c r="G830" s="5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2">
      <c r="A831" s="10"/>
      <c r="B831" s="10"/>
      <c r="C831" s="10"/>
      <c r="D831" s="50"/>
      <c r="E831" s="50"/>
      <c r="F831" s="50"/>
      <c r="G831" s="5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2">
      <c r="A832" s="10"/>
      <c r="B832" s="10"/>
      <c r="C832" s="10"/>
      <c r="D832" s="50"/>
      <c r="E832" s="50"/>
      <c r="F832" s="50"/>
      <c r="G832" s="5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2">
      <c r="A833" s="10"/>
      <c r="B833" s="10"/>
      <c r="C833" s="10"/>
      <c r="D833" s="50"/>
      <c r="E833" s="50"/>
      <c r="F833" s="50"/>
      <c r="G833" s="5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2">
      <c r="A834" s="10"/>
      <c r="B834" s="10"/>
      <c r="C834" s="10"/>
      <c r="D834" s="50"/>
      <c r="E834" s="50"/>
      <c r="F834" s="50"/>
      <c r="G834" s="5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2">
      <c r="A835" s="10"/>
      <c r="B835" s="10"/>
      <c r="C835" s="10"/>
      <c r="D835" s="50"/>
      <c r="E835" s="50"/>
      <c r="F835" s="50"/>
      <c r="G835" s="5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2">
      <c r="A836" s="10"/>
      <c r="B836" s="10"/>
      <c r="C836" s="10"/>
      <c r="D836" s="50"/>
      <c r="E836" s="50"/>
      <c r="F836" s="50"/>
      <c r="G836" s="5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2">
      <c r="A837" s="10"/>
      <c r="B837" s="10"/>
      <c r="C837" s="10"/>
      <c r="D837" s="50"/>
      <c r="E837" s="50"/>
      <c r="F837" s="50"/>
      <c r="G837" s="5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2">
      <c r="A838" s="10"/>
      <c r="B838" s="10"/>
      <c r="C838" s="10"/>
      <c r="D838" s="50"/>
      <c r="E838" s="50"/>
      <c r="F838" s="50"/>
      <c r="G838" s="5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2">
      <c r="A839" s="10"/>
      <c r="B839" s="10"/>
      <c r="C839" s="10"/>
      <c r="D839" s="50"/>
      <c r="E839" s="50"/>
      <c r="F839" s="50"/>
      <c r="G839" s="5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2">
      <c r="A840" s="10"/>
      <c r="B840" s="10"/>
      <c r="C840" s="10"/>
      <c r="D840" s="50"/>
      <c r="E840" s="50"/>
      <c r="F840" s="50"/>
      <c r="G840" s="5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2">
      <c r="A841" s="10"/>
      <c r="B841" s="10"/>
      <c r="C841" s="10"/>
      <c r="D841" s="50"/>
      <c r="E841" s="50"/>
      <c r="F841" s="50"/>
      <c r="G841" s="5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2">
      <c r="A842" s="10"/>
      <c r="B842" s="10"/>
      <c r="C842" s="10"/>
      <c r="D842" s="50"/>
      <c r="E842" s="50"/>
      <c r="F842" s="50"/>
      <c r="G842" s="5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2">
      <c r="A843" s="10"/>
      <c r="B843" s="10"/>
      <c r="C843" s="10"/>
      <c r="D843" s="50"/>
      <c r="E843" s="50"/>
      <c r="F843" s="50"/>
      <c r="G843" s="5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2">
      <c r="A844" s="10"/>
      <c r="B844" s="10"/>
      <c r="C844" s="10"/>
      <c r="D844" s="50"/>
      <c r="E844" s="50"/>
      <c r="F844" s="50"/>
      <c r="G844" s="5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2">
      <c r="A845" s="10"/>
      <c r="B845" s="10"/>
      <c r="C845" s="10"/>
      <c r="D845" s="50"/>
      <c r="E845" s="50"/>
      <c r="F845" s="50"/>
      <c r="G845" s="5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2">
      <c r="A846" s="10"/>
      <c r="B846" s="10"/>
      <c r="C846" s="10"/>
      <c r="D846" s="50"/>
      <c r="E846" s="50"/>
      <c r="F846" s="50"/>
      <c r="G846" s="5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2">
      <c r="A847" s="10"/>
      <c r="B847" s="10"/>
      <c r="C847" s="10"/>
      <c r="D847" s="50"/>
      <c r="E847" s="50"/>
      <c r="F847" s="50"/>
      <c r="G847" s="5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2">
      <c r="A848" s="10"/>
      <c r="B848" s="10"/>
      <c r="C848" s="10"/>
      <c r="D848" s="50"/>
      <c r="E848" s="50"/>
      <c r="F848" s="50"/>
      <c r="G848" s="5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2">
      <c r="A849" s="10"/>
      <c r="B849" s="10"/>
      <c r="C849" s="10"/>
      <c r="D849" s="50"/>
      <c r="E849" s="50"/>
      <c r="F849" s="50"/>
      <c r="G849" s="5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2">
      <c r="A850" s="10"/>
      <c r="B850" s="10"/>
      <c r="C850" s="10"/>
      <c r="D850" s="50"/>
      <c r="E850" s="50"/>
      <c r="F850" s="50"/>
      <c r="G850" s="5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2">
      <c r="A851" s="10"/>
      <c r="B851" s="10"/>
      <c r="C851" s="10"/>
      <c r="D851" s="50"/>
      <c r="E851" s="50"/>
      <c r="F851" s="50"/>
      <c r="G851" s="5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2">
      <c r="A852" s="10"/>
      <c r="B852" s="10"/>
      <c r="C852" s="10"/>
      <c r="D852" s="50"/>
      <c r="E852" s="50"/>
      <c r="F852" s="50"/>
      <c r="G852" s="5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2">
      <c r="A853" s="10"/>
      <c r="B853" s="10"/>
      <c r="C853" s="10"/>
      <c r="D853" s="50"/>
      <c r="E853" s="50"/>
      <c r="F853" s="50"/>
      <c r="G853" s="5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2">
      <c r="A854" s="10"/>
      <c r="B854" s="10"/>
      <c r="C854" s="10"/>
      <c r="D854" s="50"/>
      <c r="E854" s="50"/>
      <c r="F854" s="50"/>
      <c r="G854" s="5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2">
      <c r="A855" s="10"/>
      <c r="B855" s="10"/>
      <c r="C855" s="10"/>
      <c r="D855" s="50"/>
      <c r="E855" s="50"/>
      <c r="F855" s="50"/>
      <c r="G855" s="5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2">
      <c r="A856" s="10"/>
      <c r="B856" s="10"/>
      <c r="C856" s="10"/>
      <c r="D856" s="50"/>
      <c r="E856" s="50"/>
      <c r="F856" s="50"/>
      <c r="G856" s="5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2">
      <c r="A857" s="10"/>
      <c r="B857" s="10"/>
      <c r="C857" s="10"/>
      <c r="D857" s="50"/>
      <c r="E857" s="50"/>
      <c r="F857" s="50"/>
      <c r="G857" s="5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2">
      <c r="A858" s="10"/>
      <c r="B858" s="10"/>
      <c r="C858" s="10"/>
      <c r="D858" s="50"/>
      <c r="E858" s="50"/>
      <c r="F858" s="50"/>
      <c r="G858" s="5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2">
      <c r="A859" s="10"/>
      <c r="B859" s="10"/>
      <c r="C859" s="10"/>
      <c r="D859" s="50"/>
      <c r="E859" s="50"/>
      <c r="F859" s="50"/>
      <c r="G859" s="5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2">
      <c r="A860" s="10"/>
      <c r="B860" s="10"/>
      <c r="C860" s="10"/>
      <c r="D860" s="50"/>
      <c r="E860" s="50"/>
      <c r="F860" s="50"/>
      <c r="G860" s="5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2">
      <c r="A861" s="10"/>
      <c r="B861" s="10"/>
      <c r="C861" s="10"/>
      <c r="D861" s="50"/>
      <c r="E861" s="50"/>
      <c r="F861" s="50"/>
      <c r="G861" s="5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2">
      <c r="A862" s="10"/>
      <c r="B862" s="10"/>
      <c r="C862" s="10"/>
      <c r="D862" s="50"/>
      <c r="E862" s="50"/>
      <c r="F862" s="50"/>
      <c r="G862" s="5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2">
      <c r="A863" s="10"/>
      <c r="B863" s="10"/>
      <c r="C863" s="10"/>
      <c r="D863" s="50"/>
      <c r="E863" s="50"/>
      <c r="F863" s="50"/>
      <c r="G863" s="5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2">
      <c r="A864" s="10"/>
      <c r="B864" s="10"/>
      <c r="C864" s="10"/>
      <c r="D864" s="50"/>
      <c r="E864" s="50"/>
      <c r="F864" s="50"/>
      <c r="G864" s="5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2">
      <c r="A865" s="10"/>
      <c r="B865" s="10"/>
      <c r="C865" s="10"/>
      <c r="D865" s="50"/>
      <c r="E865" s="50"/>
      <c r="F865" s="50"/>
      <c r="G865" s="5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2">
      <c r="A866" s="10"/>
      <c r="B866" s="10"/>
      <c r="C866" s="10"/>
      <c r="D866" s="50"/>
      <c r="E866" s="50"/>
      <c r="F866" s="50"/>
      <c r="G866" s="5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2">
      <c r="A867" s="10"/>
      <c r="B867" s="10"/>
      <c r="C867" s="10"/>
      <c r="D867" s="50"/>
      <c r="E867" s="50"/>
      <c r="F867" s="50"/>
      <c r="G867" s="5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2">
      <c r="A868" s="10"/>
      <c r="B868" s="10"/>
      <c r="C868" s="10"/>
      <c r="D868" s="50"/>
      <c r="E868" s="50"/>
      <c r="F868" s="50"/>
      <c r="G868" s="5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2">
      <c r="A869" s="10"/>
      <c r="B869" s="10"/>
      <c r="C869" s="10"/>
      <c r="D869" s="50"/>
      <c r="E869" s="50"/>
      <c r="F869" s="50"/>
      <c r="G869" s="5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2">
      <c r="A870" s="10"/>
      <c r="B870" s="10"/>
      <c r="C870" s="10"/>
      <c r="D870" s="50"/>
      <c r="E870" s="50"/>
      <c r="F870" s="50"/>
      <c r="G870" s="5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2">
      <c r="A871" s="10"/>
      <c r="B871" s="10"/>
      <c r="C871" s="10"/>
      <c r="D871" s="50"/>
      <c r="E871" s="50"/>
      <c r="F871" s="50"/>
      <c r="G871" s="5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2">
      <c r="A872" s="10"/>
      <c r="B872" s="10"/>
      <c r="C872" s="10"/>
      <c r="D872" s="50"/>
      <c r="E872" s="50"/>
      <c r="F872" s="50"/>
      <c r="G872" s="5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2">
      <c r="A873" s="10"/>
      <c r="B873" s="10"/>
      <c r="C873" s="10"/>
      <c r="D873" s="50"/>
      <c r="E873" s="50"/>
      <c r="F873" s="50"/>
      <c r="G873" s="5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2">
      <c r="A874" s="10"/>
      <c r="B874" s="10"/>
      <c r="C874" s="10"/>
      <c r="D874" s="50"/>
      <c r="E874" s="50"/>
      <c r="F874" s="50"/>
      <c r="G874" s="5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2">
      <c r="A875" s="10"/>
      <c r="B875" s="10"/>
      <c r="C875" s="10"/>
      <c r="D875" s="50"/>
      <c r="E875" s="50"/>
      <c r="F875" s="50"/>
      <c r="G875" s="5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2">
      <c r="A876" s="10"/>
      <c r="B876" s="10"/>
      <c r="C876" s="10"/>
      <c r="D876" s="50"/>
      <c r="E876" s="50"/>
      <c r="F876" s="50"/>
      <c r="G876" s="5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2">
      <c r="A877" s="10"/>
      <c r="B877" s="10"/>
      <c r="C877" s="10"/>
      <c r="D877" s="50"/>
      <c r="E877" s="50"/>
      <c r="F877" s="50"/>
      <c r="G877" s="5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2">
      <c r="A878" s="10"/>
      <c r="B878" s="10"/>
      <c r="C878" s="10"/>
      <c r="D878" s="50"/>
      <c r="E878" s="50"/>
      <c r="F878" s="50"/>
      <c r="G878" s="5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2">
      <c r="A879" s="10"/>
      <c r="B879" s="10"/>
      <c r="C879" s="10"/>
      <c r="D879" s="50"/>
      <c r="E879" s="50"/>
      <c r="F879" s="50"/>
      <c r="G879" s="5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2">
      <c r="A880" s="10"/>
      <c r="B880" s="10"/>
      <c r="C880" s="10"/>
      <c r="D880" s="50"/>
      <c r="E880" s="50"/>
      <c r="F880" s="50"/>
      <c r="G880" s="5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2">
      <c r="A881" s="10"/>
      <c r="B881" s="10"/>
      <c r="C881" s="10"/>
      <c r="D881" s="50"/>
      <c r="E881" s="50"/>
      <c r="F881" s="50"/>
      <c r="G881" s="5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2">
      <c r="A882" s="10"/>
      <c r="B882" s="10"/>
      <c r="C882" s="10"/>
      <c r="D882" s="50"/>
      <c r="E882" s="50"/>
      <c r="F882" s="50"/>
      <c r="G882" s="5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2">
      <c r="A883" s="10"/>
      <c r="B883" s="10"/>
      <c r="C883" s="10"/>
      <c r="D883" s="50"/>
      <c r="E883" s="50"/>
      <c r="F883" s="50"/>
      <c r="G883" s="5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2">
      <c r="A884" s="10"/>
      <c r="B884" s="10"/>
      <c r="C884" s="10"/>
      <c r="D884" s="50"/>
      <c r="E884" s="50"/>
      <c r="F884" s="50"/>
      <c r="G884" s="5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2">
      <c r="A885" s="10"/>
      <c r="B885" s="10"/>
      <c r="C885" s="10"/>
      <c r="D885" s="50"/>
      <c r="E885" s="50"/>
      <c r="F885" s="50"/>
      <c r="G885" s="5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2">
      <c r="A886" s="10"/>
      <c r="B886" s="10"/>
      <c r="C886" s="10"/>
      <c r="D886" s="50"/>
      <c r="E886" s="50"/>
      <c r="F886" s="50"/>
      <c r="G886" s="5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2">
      <c r="A887" s="10"/>
      <c r="B887" s="10"/>
      <c r="C887" s="10"/>
      <c r="D887" s="50"/>
      <c r="E887" s="50"/>
      <c r="F887" s="50"/>
      <c r="G887" s="5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2">
      <c r="A888" s="10"/>
      <c r="B888" s="10"/>
      <c r="C888" s="10"/>
      <c r="D888" s="50"/>
      <c r="E888" s="50"/>
      <c r="F888" s="50"/>
      <c r="G888" s="5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2">
      <c r="A889" s="10"/>
      <c r="B889" s="10"/>
      <c r="C889" s="10"/>
      <c r="D889" s="50"/>
      <c r="E889" s="50"/>
      <c r="F889" s="50"/>
      <c r="G889" s="5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2">
      <c r="A890" s="10"/>
      <c r="B890" s="10"/>
      <c r="C890" s="10"/>
      <c r="D890" s="50"/>
      <c r="E890" s="50"/>
      <c r="F890" s="50"/>
      <c r="G890" s="5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2">
      <c r="A891" s="10"/>
      <c r="B891" s="10"/>
      <c r="C891" s="10"/>
      <c r="D891" s="50"/>
      <c r="E891" s="50"/>
      <c r="F891" s="50"/>
      <c r="G891" s="5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2">
      <c r="A892" s="10"/>
      <c r="B892" s="10"/>
      <c r="C892" s="10"/>
      <c r="D892" s="50"/>
      <c r="E892" s="50"/>
      <c r="F892" s="50"/>
      <c r="G892" s="5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2">
      <c r="A893" s="10"/>
      <c r="B893" s="10"/>
      <c r="C893" s="10"/>
      <c r="D893" s="50"/>
      <c r="E893" s="50"/>
      <c r="F893" s="50"/>
      <c r="G893" s="5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2">
      <c r="A894" s="10"/>
      <c r="B894" s="10"/>
      <c r="C894" s="10"/>
      <c r="D894" s="50"/>
      <c r="E894" s="50"/>
      <c r="F894" s="50"/>
      <c r="G894" s="5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2">
      <c r="A895" s="10"/>
      <c r="B895" s="10"/>
      <c r="C895" s="10"/>
      <c r="D895" s="50"/>
      <c r="E895" s="50"/>
      <c r="F895" s="50"/>
      <c r="G895" s="5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2">
      <c r="A896" s="10"/>
      <c r="B896" s="10"/>
      <c r="C896" s="10"/>
      <c r="D896" s="50"/>
      <c r="E896" s="50"/>
      <c r="F896" s="50"/>
      <c r="G896" s="5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2">
      <c r="A897" s="10"/>
      <c r="B897" s="10"/>
      <c r="C897" s="10"/>
      <c r="D897" s="50"/>
      <c r="E897" s="50"/>
      <c r="F897" s="50"/>
      <c r="G897" s="5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2">
      <c r="A898" s="10"/>
      <c r="B898" s="10"/>
      <c r="C898" s="10"/>
      <c r="D898" s="50"/>
      <c r="E898" s="50"/>
      <c r="F898" s="50"/>
      <c r="G898" s="5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2">
      <c r="A899" s="10"/>
      <c r="B899" s="10"/>
      <c r="C899" s="10"/>
      <c r="D899" s="50"/>
      <c r="E899" s="50"/>
      <c r="F899" s="50"/>
      <c r="G899" s="5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2">
      <c r="A900" s="10"/>
      <c r="B900" s="10"/>
      <c r="C900" s="10"/>
      <c r="D900" s="50"/>
      <c r="E900" s="50"/>
      <c r="F900" s="50"/>
      <c r="G900" s="5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2">
      <c r="A901" s="10"/>
      <c r="B901" s="10"/>
      <c r="C901" s="10"/>
      <c r="D901" s="50"/>
      <c r="E901" s="50"/>
      <c r="F901" s="50"/>
      <c r="G901" s="5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2">
      <c r="A902" s="10"/>
      <c r="B902" s="10"/>
      <c r="C902" s="10"/>
      <c r="D902" s="50"/>
      <c r="E902" s="50"/>
      <c r="F902" s="50"/>
      <c r="G902" s="5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2">
      <c r="A903" s="10"/>
      <c r="B903" s="10"/>
      <c r="C903" s="10"/>
      <c r="D903" s="50"/>
      <c r="E903" s="50"/>
      <c r="F903" s="50"/>
      <c r="G903" s="5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2">
      <c r="A904" s="10"/>
      <c r="B904" s="10"/>
      <c r="C904" s="10"/>
      <c r="D904" s="50"/>
      <c r="E904" s="50"/>
      <c r="F904" s="50"/>
      <c r="G904" s="5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2">
      <c r="A905" s="10"/>
      <c r="B905" s="10"/>
      <c r="C905" s="10"/>
      <c r="D905" s="50"/>
      <c r="E905" s="50"/>
      <c r="F905" s="50"/>
      <c r="G905" s="5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2">
      <c r="A906" s="10"/>
      <c r="B906" s="10"/>
      <c r="C906" s="10"/>
      <c r="D906" s="50"/>
      <c r="E906" s="50"/>
      <c r="F906" s="50"/>
      <c r="G906" s="5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2">
      <c r="A907" s="10"/>
      <c r="B907" s="10"/>
      <c r="C907" s="10"/>
      <c r="D907" s="50"/>
      <c r="E907" s="50"/>
      <c r="F907" s="50"/>
      <c r="G907" s="5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2">
      <c r="A908" s="10"/>
      <c r="B908" s="10"/>
      <c r="C908" s="10"/>
      <c r="D908" s="50"/>
      <c r="E908" s="50"/>
      <c r="F908" s="50"/>
      <c r="G908" s="5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2">
      <c r="A909" s="10"/>
      <c r="B909" s="10"/>
      <c r="C909" s="10"/>
      <c r="D909" s="50"/>
      <c r="E909" s="50"/>
      <c r="F909" s="50"/>
      <c r="G909" s="5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2">
      <c r="A910" s="10"/>
      <c r="B910" s="10"/>
      <c r="C910" s="10"/>
      <c r="D910" s="50"/>
      <c r="E910" s="50"/>
      <c r="F910" s="50"/>
      <c r="G910" s="5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2">
      <c r="A911" s="10"/>
      <c r="B911" s="10"/>
      <c r="C911" s="10"/>
      <c r="D911" s="50"/>
      <c r="E911" s="50"/>
      <c r="F911" s="50"/>
      <c r="G911" s="5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2">
      <c r="A912" s="10"/>
      <c r="B912" s="10"/>
      <c r="C912" s="10"/>
      <c r="D912" s="50"/>
      <c r="E912" s="50"/>
      <c r="F912" s="50"/>
      <c r="G912" s="5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2">
      <c r="A913" s="10"/>
      <c r="B913" s="10"/>
      <c r="C913" s="10"/>
      <c r="D913" s="50"/>
      <c r="E913" s="50"/>
      <c r="F913" s="50"/>
      <c r="G913" s="5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2">
      <c r="A914" s="10"/>
      <c r="B914" s="10"/>
      <c r="C914" s="10"/>
      <c r="D914" s="50"/>
      <c r="E914" s="50"/>
      <c r="F914" s="50"/>
      <c r="G914" s="5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2">
      <c r="A915" s="10"/>
      <c r="B915" s="10"/>
      <c r="C915" s="10"/>
      <c r="D915" s="50"/>
      <c r="E915" s="50"/>
      <c r="F915" s="50"/>
      <c r="G915" s="5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2">
      <c r="A916" s="10"/>
      <c r="B916" s="10"/>
      <c r="C916" s="10"/>
      <c r="D916" s="50"/>
      <c r="E916" s="50"/>
      <c r="F916" s="50"/>
      <c r="G916" s="5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2">
      <c r="A917" s="10"/>
      <c r="B917" s="10"/>
      <c r="C917" s="10"/>
      <c r="D917" s="50"/>
      <c r="E917" s="50"/>
      <c r="F917" s="50"/>
      <c r="G917" s="5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2">
      <c r="A918" s="10"/>
      <c r="B918" s="10"/>
      <c r="C918" s="10"/>
      <c r="D918" s="50"/>
      <c r="E918" s="50"/>
      <c r="F918" s="50"/>
      <c r="G918" s="5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2">
      <c r="A919" s="10"/>
      <c r="B919" s="10"/>
      <c r="C919" s="10"/>
      <c r="D919" s="50"/>
      <c r="E919" s="50"/>
      <c r="F919" s="50"/>
      <c r="G919" s="5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2">
      <c r="A920" s="10"/>
      <c r="B920" s="10"/>
      <c r="C920" s="10"/>
      <c r="D920" s="50"/>
      <c r="E920" s="50"/>
      <c r="F920" s="50"/>
      <c r="G920" s="5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2">
      <c r="A921" s="10"/>
      <c r="B921" s="10"/>
      <c r="C921" s="10"/>
      <c r="D921" s="50"/>
      <c r="E921" s="50"/>
      <c r="F921" s="50"/>
      <c r="G921" s="5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2">
      <c r="A922" s="10"/>
      <c r="B922" s="10"/>
      <c r="C922" s="10"/>
      <c r="D922" s="50"/>
      <c r="E922" s="50"/>
      <c r="F922" s="50"/>
      <c r="G922" s="5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2">
      <c r="A923" s="10"/>
      <c r="B923" s="10"/>
      <c r="C923" s="10"/>
      <c r="D923" s="50"/>
      <c r="E923" s="50"/>
      <c r="F923" s="50"/>
      <c r="G923" s="5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2">
      <c r="A924" s="10"/>
      <c r="B924" s="10"/>
      <c r="C924" s="10"/>
      <c r="D924" s="50"/>
      <c r="E924" s="50"/>
      <c r="F924" s="50"/>
      <c r="G924" s="5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2">
      <c r="A925" s="10"/>
      <c r="B925" s="10"/>
      <c r="C925" s="10"/>
      <c r="D925" s="50"/>
      <c r="E925" s="50"/>
      <c r="F925" s="50"/>
      <c r="G925" s="5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2">
      <c r="A926" s="10"/>
      <c r="B926" s="10"/>
      <c r="C926" s="10"/>
      <c r="D926" s="50"/>
      <c r="E926" s="50"/>
      <c r="F926" s="50"/>
      <c r="G926" s="5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2">
      <c r="A927" s="10"/>
      <c r="B927" s="10"/>
      <c r="C927" s="10"/>
      <c r="D927" s="50"/>
      <c r="E927" s="50"/>
      <c r="F927" s="50"/>
      <c r="G927" s="5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2">
      <c r="A928" s="10"/>
      <c r="B928" s="10"/>
      <c r="C928" s="10"/>
      <c r="D928" s="50"/>
      <c r="E928" s="50"/>
      <c r="F928" s="50"/>
      <c r="G928" s="5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2">
      <c r="A929" s="10"/>
      <c r="B929" s="10"/>
      <c r="C929" s="10"/>
      <c r="D929" s="50"/>
      <c r="E929" s="50"/>
      <c r="F929" s="50"/>
      <c r="G929" s="5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2">
      <c r="A930" s="10"/>
      <c r="B930" s="10"/>
      <c r="C930" s="10"/>
      <c r="D930" s="50"/>
      <c r="E930" s="50"/>
      <c r="F930" s="50"/>
      <c r="G930" s="5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2">
      <c r="A931" s="10"/>
      <c r="B931" s="10"/>
      <c r="C931" s="10"/>
      <c r="D931" s="50"/>
      <c r="E931" s="50"/>
      <c r="F931" s="50"/>
      <c r="G931" s="5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2">
      <c r="A932" s="10"/>
      <c r="B932" s="10"/>
      <c r="C932" s="10"/>
      <c r="D932" s="50"/>
      <c r="E932" s="50"/>
      <c r="F932" s="50"/>
      <c r="G932" s="5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2">
      <c r="A933" s="10"/>
      <c r="B933" s="10"/>
      <c r="C933" s="10"/>
      <c r="D933" s="50"/>
      <c r="E933" s="50"/>
      <c r="F933" s="50"/>
      <c r="G933" s="5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2">
      <c r="A934" s="10"/>
      <c r="B934" s="10"/>
      <c r="C934" s="10"/>
      <c r="D934" s="50"/>
      <c r="E934" s="50"/>
      <c r="F934" s="50"/>
      <c r="G934" s="5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2">
      <c r="A935" s="10"/>
      <c r="B935" s="10"/>
      <c r="C935" s="10"/>
      <c r="D935" s="50"/>
      <c r="E935" s="50"/>
      <c r="F935" s="50"/>
      <c r="G935" s="5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2">
      <c r="A936" s="10"/>
      <c r="B936" s="10"/>
      <c r="C936" s="10"/>
      <c r="D936" s="50"/>
      <c r="E936" s="50"/>
      <c r="F936" s="50"/>
      <c r="G936" s="5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2">
      <c r="A937" s="10"/>
      <c r="B937" s="10"/>
      <c r="C937" s="10"/>
      <c r="D937" s="50"/>
      <c r="E937" s="50"/>
      <c r="F937" s="50"/>
      <c r="G937" s="5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2">
      <c r="A938" s="10"/>
      <c r="B938" s="10"/>
      <c r="C938" s="10"/>
      <c r="D938" s="50"/>
      <c r="E938" s="50"/>
      <c r="F938" s="50"/>
      <c r="G938" s="5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2">
      <c r="A939" s="10"/>
      <c r="B939" s="10"/>
      <c r="C939" s="10"/>
      <c r="D939" s="50"/>
      <c r="E939" s="50"/>
      <c r="F939" s="50"/>
      <c r="G939" s="5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2">
      <c r="A940" s="10"/>
      <c r="B940" s="10"/>
      <c r="C940" s="10"/>
      <c r="D940" s="50"/>
      <c r="E940" s="50"/>
      <c r="F940" s="50"/>
      <c r="G940" s="5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2">
      <c r="A941" s="10"/>
      <c r="B941" s="10"/>
      <c r="C941" s="10"/>
      <c r="D941" s="50"/>
      <c r="E941" s="50"/>
      <c r="F941" s="50"/>
      <c r="G941" s="5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2">
      <c r="A942" s="10"/>
      <c r="B942" s="10"/>
      <c r="C942" s="10"/>
      <c r="D942" s="50"/>
      <c r="E942" s="50"/>
      <c r="F942" s="50"/>
      <c r="G942" s="5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2">
      <c r="A943" s="10"/>
      <c r="B943" s="10"/>
      <c r="C943" s="10"/>
      <c r="D943" s="50"/>
      <c r="E943" s="50"/>
      <c r="F943" s="50"/>
      <c r="G943" s="5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2">
      <c r="A944" s="10"/>
      <c r="B944" s="10"/>
      <c r="C944" s="10"/>
      <c r="D944" s="50"/>
      <c r="E944" s="50"/>
      <c r="F944" s="50"/>
      <c r="G944" s="5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2">
      <c r="A945" s="10"/>
      <c r="B945" s="10"/>
      <c r="C945" s="10"/>
      <c r="D945" s="50"/>
      <c r="E945" s="50"/>
      <c r="F945" s="50"/>
      <c r="G945" s="5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2">
      <c r="A946" s="10"/>
      <c r="B946" s="10"/>
      <c r="C946" s="10"/>
      <c r="D946" s="50"/>
      <c r="E946" s="50"/>
      <c r="F946" s="50"/>
      <c r="G946" s="5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2">
      <c r="A947" s="10"/>
      <c r="B947" s="10"/>
      <c r="C947" s="10"/>
      <c r="D947" s="50"/>
      <c r="E947" s="50"/>
      <c r="F947" s="50"/>
      <c r="G947" s="5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2">
      <c r="A948" s="10"/>
      <c r="B948" s="10"/>
      <c r="C948" s="10"/>
      <c r="D948" s="50"/>
      <c r="E948" s="50"/>
      <c r="F948" s="50"/>
      <c r="G948" s="5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2">
      <c r="A949" s="10"/>
      <c r="B949" s="10"/>
      <c r="C949" s="10"/>
      <c r="D949" s="50"/>
      <c r="E949" s="50"/>
      <c r="F949" s="50"/>
      <c r="G949" s="5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2">
      <c r="A950" s="10"/>
      <c r="B950" s="10"/>
      <c r="C950" s="10"/>
      <c r="D950" s="50"/>
      <c r="E950" s="50"/>
      <c r="F950" s="50"/>
      <c r="G950" s="5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2">
      <c r="A951" s="10"/>
      <c r="B951" s="10"/>
      <c r="C951" s="10"/>
      <c r="D951" s="50"/>
      <c r="E951" s="50"/>
      <c r="F951" s="50"/>
      <c r="G951" s="5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2">
      <c r="A952" s="10"/>
      <c r="B952" s="10"/>
      <c r="C952" s="10"/>
      <c r="D952" s="50"/>
      <c r="E952" s="50"/>
      <c r="F952" s="50"/>
      <c r="G952" s="5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2">
      <c r="A953" s="10"/>
      <c r="B953" s="10"/>
      <c r="C953" s="10"/>
      <c r="D953" s="50"/>
      <c r="E953" s="50"/>
      <c r="F953" s="50"/>
      <c r="G953" s="5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2">
      <c r="A954" s="10"/>
      <c r="B954" s="10"/>
      <c r="C954" s="10"/>
      <c r="D954" s="50"/>
      <c r="E954" s="50"/>
      <c r="F954" s="50"/>
      <c r="G954" s="5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2">
      <c r="A955" s="10"/>
      <c r="B955" s="10"/>
      <c r="C955" s="10"/>
      <c r="D955" s="50"/>
      <c r="E955" s="50"/>
      <c r="F955" s="50"/>
      <c r="G955" s="5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2">
      <c r="A956" s="10"/>
      <c r="B956" s="10"/>
      <c r="C956" s="10"/>
      <c r="D956" s="50"/>
      <c r="E956" s="50"/>
      <c r="F956" s="50"/>
      <c r="G956" s="5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2">
      <c r="A957" s="10"/>
      <c r="B957" s="10"/>
      <c r="C957" s="10"/>
      <c r="D957" s="50"/>
      <c r="E957" s="50"/>
      <c r="F957" s="50"/>
      <c r="G957" s="5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2">
      <c r="A958" s="10"/>
      <c r="B958" s="10"/>
      <c r="C958" s="10"/>
      <c r="D958" s="50"/>
      <c r="E958" s="50"/>
      <c r="F958" s="50"/>
      <c r="G958" s="5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2">
      <c r="A959" s="10"/>
      <c r="B959" s="10"/>
      <c r="C959" s="10"/>
      <c r="D959" s="50"/>
      <c r="E959" s="50"/>
      <c r="F959" s="50"/>
      <c r="G959" s="5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2">
      <c r="A960" s="10"/>
      <c r="B960" s="10"/>
      <c r="C960" s="10"/>
      <c r="D960" s="50"/>
      <c r="E960" s="50"/>
      <c r="F960" s="50"/>
      <c r="G960" s="5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2">
      <c r="A961" s="10"/>
      <c r="B961" s="10"/>
      <c r="C961" s="10"/>
      <c r="D961" s="50"/>
      <c r="E961" s="50"/>
      <c r="F961" s="50"/>
      <c r="G961" s="5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2">
      <c r="A962" s="10"/>
      <c r="B962" s="10"/>
      <c r="C962" s="10"/>
      <c r="D962" s="50"/>
      <c r="E962" s="50"/>
      <c r="F962" s="50"/>
      <c r="G962" s="5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2">
      <c r="A963" s="10"/>
      <c r="B963" s="10"/>
      <c r="C963" s="10"/>
      <c r="D963" s="50"/>
      <c r="E963" s="50"/>
      <c r="F963" s="50"/>
      <c r="G963" s="5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2">
      <c r="A964" s="10"/>
      <c r="B964" s="10"/>
      <c r="C964" s="10"/>
      <c r="D964" s="50"/>
      <c r="E964" s="50"/>
      <c r="F964" s="50"/>
      <c r="G964" s="5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2">
      <c r="A965" s="10"/>
      <c r="B965" s="10"/>
      <c r="C965" s="10"/>
      <c r="D965" s="50"/>
      <c r="E965" s="50"/>
      <c r="F965" s="50"/>
      <c r="G965" s="5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2">
      <c r="A966" s="10"/>
      <c r="B966" s="10"/>
      <c r="C966" s="10"/>
      <c r="D966" s="50"/>
      <c r="E966" s="50"/>
      <c r="F966" s="50"/>
      <c r="G966" s="5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2">
      <c r="A967" s="10"/>
      <c r="B967" s="10"/>
      <c r="C967" s="10"/>
      <c r="D967" s="50"/>
      <c r="E967" s="50"/>
      <c r="F967" s="50"/>
      <c r="G967" s="5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2">
      <c r="A968" s="10"/>
      <c r="B968" s="10"/>
      <c r="C968" s="10"/>
      <c r="D968" s="50"/>
      <c r="E968" s="50"/>
      <c r="F968" s="50"/>
      <c r="G968" s="5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2">
      <c r="A969" s="10"/>
      <c r="B969" s="10"/>
      <c r="C969" s="10"/>
      <c r="D969" s="50"/>
      <c r="E969" s="50"/>
      <c r="F969" s="50"/>
      <c r="G969" s="5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2">
      <c r="A970" s="10"/>
      <c r="B970" s="10"/>
      <c r="C970" s="10"/>
      <c r="D970" s="50"/>
      <c r="E970" s="50"/>
      <c r="F970" s="50"/>
      <c r="G970" s="5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2">
      <c r="A971" s="10"/>
      <c r="B971" s="10"/>
      <c r="C971" s="10"/>
      <c r="D971" s="50"/>
      <c r="E971" s="50"/>
      <c r="F971" s="50"/>
      <c r="G971" s="5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2">
      <c r="A972" s="10"/>
      <c r="B972" s="10"/>
      <c r="C972" s="10"/>
      <c r="D972" s="50"/>
      <c r="E972" s="50"/>
      <c r="F972" s="50"/>
      <c r="G972" s="5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2">
      <c r="A973" s="10"/>
      <c r="B973" s="10"/>
      <c r="C973" s="10"/>
      <c r="D973" s="50"/>
      <c r="E973" s="50"/>
      <c r="F973" s="50"/>
      <c r="G973" s="5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2">
      <c r="A974" s="10"/>
      <c r="B974" s="10"/>
      <c r="C974" s="10"/>
      <c r="D974" s="50"/>
      <c r="E974" s="50"/>
      <c r="F974" s="50"/>
      <c r="G974" s="5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2">
      <c r="A975" s="10"/>
      <c r="B975" s="10"/>
      <c r="C975" s="10"/>
      <c r="D975" s="50"/>
      <c r="E975" s="50"/>
      <c r="F975" s="50"/>
      <c r="G975" s="5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2">
      <c r="A976" s="10"/>
      <c r="B976" s="10"/>
      <c r="C976" s="10"/>
      <c r="D976" s="50"/>
      <c r="E976" s="50"/>
      <c r="F976" s="50"/>
      <c r="G976" s="5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2">
      <c r="A977" s="10"/>
      <c r="B977" s="10"/>
      <c r="C977" s="10"/>
      <c r="D977" s="50"/>
      <c r="E977" s="50"/>
      <c r="F977" s="50"/>
      <c r="G977" s="5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2">
      <c r="A978" s="10"/>
      <c r="B978" s="10"/>
      <c r="C978" s="10"/>
      <c r="D978" s="50"/>
      <c r="E978" s="50"/>
      <c r="F978" s="50"/>
      <c r="G978" s="5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2">
      <c r="A979" s="10"/>
      <c r="B979" s="10"/>
      <c r="C979" s="10"/>
      <c r="D979" s="50"/>
      <c r="E979" s="50"/>
      <c r="F979" s="50"/>
      <c r="G979" s="5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2">
      <c r="A980" s="10"/>
      <c r="B980" s="10"/>
      <c r="C980" s="10"/>
      <c r="D980" s="50"/>
      <c r="E980" s="50"/>
      <c r="F980" s="50"/>
      <c r="G980" s="5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2">
      <c r="A981" s="10"/>
      <c r="B981" s="10"/>
      <c r="C981" s="10"/>
      <c r="D981" s="50"/>
      <c r="E981" s="50"/>
      <c r="F981" s="50"/>
      <c r="G981" s="5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2">
      <c r="A982" s="10"/>
      <c r="B982" s="10"/>
      <c r="C982" s="10"/>
      <c r="D982" s="50"/>
      <c r="E982" s="50"/>
      <c r="F982" s="50"/>
      <c r="G982" s="5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2">
      <c r="A983" s="10"/>
      <c r="B983" s="10"/>
      <c r="C983" s="10"/>
      <c r="D983" s="50"/>
      <c r="E983" s="50"/>
      <c r="F983" s="50"/>
      <c r="G983" s="5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2">
      <c r="A984" s="10"/>
      <c r="B984" s="10"/>
      <c r="C984" s="10"/>
      <c r="D984" s="50"/>
      <c r="E984" s="50"/>
      <c r="F984" s="50"/>
      <c r="G984" s="5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2">
      <c r="A985" s="10"/>
      <c r="B985" s="10"/>
      <c r="C985" s="10"/>
      <c r="D985" s="50"/>
      <c r="E985" s="50"/>
      <c r="F985" s="50"/>
      <c r="G985" s="5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2">
      <c r="A986" s="10"/>
      <c r="B986" s="10"/>
      <c r="C986" s="10"/>
      <c r="D986" s="50"/>
      <c r="E986" s="50"/>
      <c r="F986" s="50"/>
      <c r="G986" s="5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2">
      <c r="A987" s="10"/>
      <c r="B987" s="10"/>
      <c r="C987" s="10"/>
      <c r="D987" s="50"/>
      <c r="E987" s="50"/>
      <c r="F987" s="50"/>
      <c r="G987" s="5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2">
      <c r="A988" s="10"/>
      <c r="B988" s="10"/>
      <c r="C988" s="10"/>
      <c r="D988" s="50"/>
      <c r="E988" s="50"/>
      <c r="F988" s="50"/>
      <c r="G988" s="5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2">
      <c r="A989" s="10"/>
      <c r="B989" s="10"/>
      <c r="C989" s="10"/>
      <c r="D989" s="50"/>
      <c r="E989" s="50"/>
      <c r="F989" s="50"/>
      <c r="G989" s="5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2">
      <c r="A990" s="10"/>
      <c r="B990" s="10"/>
      <c r="C990" s="10"/>
      <c r="D990" s="50"/>
      <c r="E990" s="50"/>
      <c r="F990" s="50"/>
      <c r="G990" s="5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2">
      <c r="A991" s="10"/>
      <c r="B991" s="10"/>
      <c r="C991" s="10"/>
      <c r="D991" s="50"/>
      <c r="E991" s="50"/>
      <c r="F991" s="50"/>
      <c r="G991" s="5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2">
      <c r="A992" s="10"/>
      <c r="B992" s="10"/>
      <c r="C992" s="10"/>
      <c r="D992" s="50"/>
      <c r="E992" s="50"/>
      <c r="F992" s="50"/>
      <c r="G992" s="5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2">
      <c r="A993" s="10"/>
      <c r="B993" s="10"/>
      <c r="C993" s="10"/>
      <c r="D993" s="50"/>
      <c r="E993" s="50"/>
      <c r="F993" s="50"/>
      <c r="G993" s="5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2">
      <c r="A994" s="10"/>
      <c r="B994" s="10"/>
      <c r="C994" s="10"/>
      <c r="D994" s="50"/>
      <c r="E994" s="50"/>
      <c r="F994" s="50"/>
      <c r="G994" s="5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2">
      <c r="A995" s="10"/>
      <c r="B995" s="10"/>
      <c r="C995" s="10"/>
      <c r="D995" s="50"/>
      <c r="E995" s="50"/>
      <c r="F995" s="50"/>
      <c r="G995" s="5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2">
      <c r="A996" s="10"/>
      <c r="B996" s="10"/>
      <c r="C996" s="10"/>
      <c r="D996" s="50"/>
      <c r="E996" s="50"/>
      <c r="F996" s="50"/>
      <c r="G996" s="5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2">
      <c r="A997" s="10"/>
      <c r="B997" s="10"/>
      <c r="C997" s="10"/>
      <c r="D997" s="50"/>
      <c r="E997" s="50"/>
      <c r="F997" s="50"/>
      <c r="G997" s="5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2">
      <c r="A998" s="10"/>
      <c r="B998" s="10"/>
      <c r="C998" s="10"/>
      <c r="D998" s="50"/>
      <c r="E998" s="50"/>
      <c r="F998" s="50"/>
      <c r="G998" s="5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2">
      <c r="A999" s="10"/>
      <c r="B999" s="10"/>
      <c r="C999" s="10"/>
      <c r="D999" s="50"/>
      <c r="E999" s="50"/>
      <c r="F999" s="50"/>
      <c r="G999" s="50"/>
      <c r="H999" s="10"/>
      <c r="I999" s="10"/>
      <c r="J999" s="10"/>
      <c r="K999" s="10"/>
      <c r="L999" s="10"/>
      <c r="M999" s="10"/>
      <c r="N999" s="10"/>
      <c r="O999" s="10"/>
      <c r="P999" s="10"/>
      <c r="Q999" s="10"/>
      <c r="R999" s="10"/>
      <c r="S999" s="10"/>
      <c r="T999" s="10"/>
      <c r="U999" s="10"/>
      <c r="V999" s="10"/>
      <c r="W999" s="10"/>
      <c r="X999" s="10"/>
      <c r="Y999" s="10"/>
      <c r="Z999" s="10"/>
    </row>
    <row r="1000" spans="1:26" ht="12.75" customHeight="1" x14ac:dyDescent="0.2">
      <c r="A1000" s="10"/>
      <c r="B1000" s="10"/>
      <c r="C1000" s="10"/>
      <c r="D1000" s="50"/>
      <c r="E1000" s="50"/>
      <c r="F1000" s="50"/>
      <c r="G1000" s="5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75" right="0.75" top="1" bottom="1" header="0" footer="0"/>
  <pageSetup paperSize="9" orientation="landscape"/>
  <headerFooter>
    <oddFooter>&amp;L#000000Essity Internal&amp;R#000000Essity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pageSetUpPr fitToPage="1"/>
  </sheetPr>
  <dimension ref="A1:Z1000"/>
  <sheetViews>
    <sheetView showGridLines="0" workbookViewId="0">
      <selection activeCell="B60" sqref="B60"/>
    </sheetView>
  </sheetViews>
  <sheetFormatPr defaultColWidth="12.5703125" defaultRowHeight="15" customHeight="1" x14ac:dyDescent="0.2"/>
  <cols>
    <col min="1" max="1" width="75.7109375" customWidth="1"/>
    <col min="2" max="2" width="9.5703125" customWidth="1"/>
    <col min="3" max="5" width="9.28515625" customWidth="1"/>
    <col min="6" max="6" width="8.85546875" customWidth="1"/>
    <col min="7" max="7" width="9.28515625" customWidth="1"/>
    <col min="8" max="11" width="10.7109375" customWidth="1"/>
    <col min="12" max="12" width="3.28515625" customWidth="1"/>
    <col min="13" max="26" width="9.140625" customWidth="1"/>
  </cols>
  <sheetData>
    <row r="1" spans="1:26" ht="12.75" customHeight="1" x14ac:dyDescent="0.25">
      <c r="A1" s="3" t="s">
        <v>124</v>
      </c>
      <c r="B1" s="80"/>
      <c r="C1" s="3"/>
      <c r="D1" s="3"/>
      <c r="E1" s="3"/>
      <c r="F1" s="3"/>
      <c r="G1" s="9"/>
      <c r="H1" s="7"/>
      <c r="I1" s="7"/>
      <c r="J1" s="7"/>
      <c r="K1" s="7"/>
      <c r="L1" s="7"/>
      <c r="M1" s="6"/>
      <c r="N1" s="6"/>
      <c r="O1" s="6"/>
      <c r="P1" s="6"/>
      <c r="Q1" s="6"/>
      <c r="R1" s="6"/>
      <c r="S1" s="6"/>
      <c r="T1" s="6"/>
      <c r="U1" s="6"/>
      <c r="V1" s="6"/>
      <c r="W1" s="6"/>
      <c r="X1" s="6"/>
      <c r="Y1" s="6"/>
      <c r="Z1" s="6"/>
    </row>
    <row r="2" spans="1:26" ht="12.75" customHeight="1" x14ac:dyDescent="0.2">
      <c r="A2" s="7"/>
      <c r="B2" s="31"/>
      <c r="C2" s="7"/>
      <c r="D2" s="7"/>
      <c r="E2" s="9"/>
      <c r="F2" s="7"/>
      <c r="G2" s="7"/>
      <c r="H2" s="7"/>
      <c r="I2" s="7"/>
      <c r="J2" s="7"/>
      <c r="K2" s="7"/>
      <c r="L2" s="7"/>
      <c r="M2" s="7"/>
      <c r="N2" s="7"/>
      <c r="O2" s="7"/>
      <c r="P2" s="7"/>
      <c r="Q2" s="7"/>
      <c r="R2" s="7"/>
      <c r="S2" s="7"/>
      <c r="T2" s="7"/>
      <c r="U2" s="7"/>
      <c r="V2" s="7"/>
      <c r="W2" s="7"/>
      <c r="X2" s="7"/>
      <c r="Y2" s="7"/>
      <c r="Z2" s="7"/>
    </row>
    <row r="3" spans="1:26" ht="12.75" customHeight="1" x14ac:dyDescent="0.2">
      <c r="A3" s="137" t="s">
        <v>1</v>
      </c>
      <c r="B3" s="130" t="s">
        <v>223</v>
      </c>
      <c r="C3" s="130" t="s">
        <v>224</v>
      </c>
      <c r="D3" s="130" t="s">
        <v>225</v>
      </c>
      <c r="E3" s="130" t="s">
        <v>226</v>
      </c>
      <c r="F3" s="130" t="s">
        <v>227</v>
      </c>
      <c r="G3" s="130">
        <v>2020</v>
      </c>
      <c r="H3" s="130">
        <v>2019</v>
      </c>
      <c r="I3" s="130">
        <v>2018</v>
      </c>
      <c r="J3" s="130">
        <v>2017</v>
      </c>
      <c r="K3" s="130">
        <v>2016</v>
      </c>
      <c r="L3" s="81"/>
      <c r="M3" s="10"/>
      <c r="N3" s="10"/>
      <c r="O3" s="10"/>
      <c r="P3" s="10"/>
      <c r="Q3" s="10"/>
      <c r="R3" s="10"/>
      <c r="S3" s="10"/>
      <c r="T3" s="10"/>
      <c r="U3" s="10"/>
      <c r="V3" s="10"/>
      <c r="W3" s="10"/>
      <c r="X3" s="10"/>
      <c r="Y3" s="10"/>
      <c r="Z3" s="10"/>
    </row>
    <row r="4" spans="1:26" ht="12.75" customHeight="1" x14ac:dyDescent="0.2">
      <c r="A4" s="7" t="s">
        <v>125</v>
      </c>
      <c r="B4" s="8">
        <v>138494</v>
      </c>
      <c r="C4" s="8">
        <v>145546</v>
      </c>
      <c r="D4" s="8">
        <v>147147</v>
      </c>
      <c r="E4" s="8">
        <v>131320</v>
      </c>
      <c r="F4" s="8">
        <v>101466</v>
      </c>
      <c r="G4" s="8">
        <v>121752</v>
      </c>
      <c r="H4" s="8">
        <v>128975</v>
      </c>
      <c r="I4" s="8">
        <v>118500</v>
      </c>
      <c r="J4" s="8">
        <v>109265</v>
      </c>
      <c r="K4" s="8">
        <v>101238</v>
      </c>
      <c r="L4" s="8"/>
      <c r="M4" s="10"/>
      <c r="N4" s="10"/>
      <c r="O4" s="10"/>
      <c r="P4" s="10"/>
      <c r="Q4" s="10"/>
      <c r="R4" s="10"/>
      <c r="S4" s="10"/>
      <c r="T4" s="10"/>
      <c r="U4" s="10"/>
      <c r="V4" s="10"/>
      <c r="W4" s="10"/>
      <c r="X4" s="10"/>
      <c r="Y4" s="10"/>
      <c r="Z4" s="10"/>
    </row>
    <row r="5" spans="1:26" ht="12.75" customHeight="1" x14ac:dyDescent="0.2">
      <c r="A5" s="82" t="s">
        <v>126</v>
      </c>
      <c r="B5" s="8">
        <v>-112772</v>
      </c>
      <c r="C5" s="8">
        <v>-119107</v>
      </c>
      <c r="D5" s="8">
        <v>-122162</v>
      </c>
      <c r="E5" s="8">
        <v>-113542</v>
      </c>
      <c r="F5" s="8">
        <v>-84975</v>
      </c>
      <c r="G5" s="8">
        <v>-97555</v>
      </c>
      <c r="H5" s="8">
        <v>-106416</v>
      </c>
      <c r="I5" s="8">
        <v>-100165</v>
      </c>
      <c r="J5" s="8">
        <v>-90867</v>
      </c>
      <c r="K5" s="8">
        <v>-84498</v>
      </c>
      <c r="L5" s="8"/>
      <c r="M5" s="10"/>
      <c r="N5" s="10"/>
      <c r="O5" s="10"/>
      <c r="P5" s="10"/>
      <c r="Q5" s="10"/>
      <c r="R5" s="10"/>
      <c r="S5" s="10"/>
      <c r="T5" s="10"/>
      <c r="U5" s="10"/>
      <c r="V5" s="10"/>
      <c r="W5" s="10"/>
      <c r="X5" s="10"/>
      <c r="Y5" s="10"/>
      <c r="Z5" s="10"/>
    </row>
    <row r="6" spans="1:26" ht="12.75" customHeight="1" x14ac:dyDescent="0.2">
      <c r="A6" s="9" t="s">
        <v>127</v>
      </c>
      <c r="B6" s="16">
        <v>25722</v>
      </c>
      <c r="C6" s="16">
        <v>26439</v>
      </c>
      <c r="D6" s="16">
        <v>24985</v>
      </c>
      <c r="E6" s="16">
        <v>17778</v>
      </c>
      <c r="F6" s="16">
        <v>16491</v>
      </c>
      <c r="G6" s="16">
        <v>24197</v>
      </c>
      <c r="H6" s="16">
        <v>22559</v>
      </c>
      <c r="I6" s="16">
        <v>18335</v>
      </c>
      <c r="J6" s="16">
        <v>18398</v>
      </c>
      <c r="K6" s="16">
        <v>16740</v>
      </c>
      <c r="L6" s="19"/>
      <c r="M6" s="18"/>
      <c r="N6" s="18"/>
      <c r="O6" s="18"/>
      <c r="P6" s="18"/>
      <c r="Q6" s="18"/>
      <c r="R6" s="18"/>
      <c r="S6" s="18"/>
      <c r="T6" s="18"/>
      <c r="U6" s="18"/>
      <c r="V6" s="18"/>
      <c r="W6" s="18"/>
      <c r="X6" s="18"/>
      <c r="Y6" s="18"/>
      <c r="Z6" s="18"/>
    </row>
    <row r="7" spans="1:26" ht="12.75" customHeight="1" x14ac:dyDescent="0.2">
      <c r="A7" s="82" t="s">
        <v>128</v>
      </c>
      <c r="B7" s="8">
        <v>579</v>
      </c>
      <c r="C7" s="8">
        <v>559</v>
      </c>
      <c r="D7" s="8">
        <v>584</v>
      </c>
      <c r="E7" s="8">
        <v>623</v>
      </c>
      <c r="F7" s="8">
        <v>496</v>
      </c>
      <c r="G7" s="8">
        <v>456</v>
      </c>
      <c r="H7" s="8">
        <v>373</v>
      </c>
      <c r="I7" s="8">
        <v>235</v>
      </c>
      <c r="J7" s="8">
        <v>67</v>
      </c>
      <c r="K7" s="8">
        <v>19</v>
      </c>
      <c r="L7" s="8"/>
      <c r="M7" s="10"/>
      <c r="N7" s="10"/>
      <c r="O7" s="10"/>
      <c r="P7" s="10"/>
      <c r="Q7" s="10"/>
      <c r="R7" s="10"/>
      <c r="S7" s="10"/>
      <c r="T7" s="10"/>
      <c r="U7" s="10"/>
      <c r="V7" s="10"/>
      <c r="W7" s="10"/>
      <c r="X7" s="10"/>
      <c r="Y7" s="10"/>
      <c r="Z7" s="10"/>
    </row>
    <row r="8" spans="1:26" ht="12.75" customHeight="1" x14ac:dyDescent="0.2">
      <c r="A8" s="9" t="s">
        <v>129</v>
      </c>
      <c r="B8" s="16">
        <v>26301</v>
      </c>
      <c r="C8" s="16">
        <v>26998</v>
      </c>
      <c r="D8" s="16">
        <v>25569</v>
      </c>
      <c r="E8" s="16">
        <v>18401</v>
      </c>
      <c r="F8" s="16">
        <v>16987</v>
      </c>
      <c r="G8" s="16">
        <v>24653</v>
      </c>
      <c r="H8" s="16">
        <v>22932</v>
      </c>
      <c r="I8" s="16">
        <v>18570</v>
      </c>
      <c r="J8" s="16">
        <v>18465</v>
      </c>
      <c r="K8" s="16">
        <v>16759</v>
      </c>
      <c r="L8" s="19"/>
      <c r="M8" s="18"/>
      <c r="N8" s="18"/>
      <c r="O8" s="18"/>
      <c r="P8" s="18"/>
      <c r="Q8" s="18"/>
      <c r="R8" s="18"/>
      <c r="S8" s="18"/>
      <c r="T8" s="18"/>
      <c r="U8" s="18"/>
      <c r="V8" s="18"/>
      <c r="W8" s="18"/>
      <c r="X8" s="18"/>
      <c r="Y8" s="18"/>
      <c r="Z8" s="18"/>
    </row>
    <row r="9" spans="1:26" ht="12.75" customHeight="1" x14ac:dyDescent="0.2">
      <c r="A9" s="7" t="s">
        <v>130</v>
      </c>
      <c r="B9" s="83"/>
      <c r="C9" s="83"/>
      <c r="D9" s="83"/>
      <c r="E9" s="83"/>
      <c r="F9" s="83"/>
      <c r="G9" s="83"/>
      <c r="H9" s="83"/>
      <c r="I9" s="83"/>
      <c r="J9" s="83"/>
      <c r="K9" s="83"/>
      <c r="L9" s="55"/>
      <c r="M9" s="10"/>
      <c r="N9" s="10"/>
      <c r="O9" s="10"/>
      <c r="P9" s="10"/>
      <c r="Q9" s="10"/>
      <c r="R9" s="10"/>
      <c r="S9" s="10"/>
      <c r="T9" s="10"/>
      <c r="U9" s="10"/>
      <c r="V9" s="10"/>
      <c r="W9" s="10"/>
      <c r="X9" s="10"/>
      <c r="Y9" s="10"/>
      <c r="Z9" s="10"/>
    </row>
    <row r="10" spans="1:26" ht="12.75" customHeight="1" x14ac:dyDescent="0.2">
      <c r="A10" s="7" t="s">
        <v>131</v>
      </c>
      <c r="B10" s="8">
        <v>-916</v>
      </c>
      <c r="C10" s="8">
        <v>-946</v>
      </c>
      <c r="D10" s="8">
        <v>2505</v>
      </c>
      <c r="E10" s="8">
        <v>-4750</v>
      </c>
      <c r="F10" s="8">
        <v>-1578</v>
      </c>
      <c r="G10" s="8">
        <v>-2207</v>
      </c>
      <c r="H10" s="8">
        <v>-194</v>
      </c>
      <c r="I10" s="8">
        <v>-1017</v>
      </c>
      <c r="J10" s="8">
        <v>-1703</v>
      </c>
      <c r="K10" s="8">
        <v>1059</v>
      </c>
      <c r="L10" s="8"/>
      <c r="M10" s="10"/>
      <c r="N10" s="10"/>
      <c r="O10" s="10"/>
      <c r="P10" s="10"/>
      <c r="Q10" s="10"/>
      <c r="R10" s="10"/>
      <c r="S10" s="10"/>
      <c r="T10" s="10"/>
      <c r="U10" s="10"/>
      <c r="V10" s="10"/>
      <c r="W10" s="10"/>
      <c r="X10" s="10"/>
      <c r="Y10" s="10"/>
      <c r="Z10" s="10"/>
    </row>
    <row r="11" spans="1:26" ht="12.75" customHeight="1" x14ac:dyDescent="0.2">
      <c r="A11" s="7" t="s">
        <v>132</v>
      </c>
      <c r="B11" s="8">
        <v>853</v>
      </c>
      <c r="C11" s="8">
        <v>-2218</v>
      </c>
      <c r="D11" s="8">
        <v>-19</v>
      </c>
      <c r="E11" s="8">
        <v>-3492</v>
      </c>
      <c r="F11" s="8">
        <v>-2171</v>
      </c>
      <c r="G11" s="8">
        <v>53</v>
      </c>
      <c r="H11" s="8">
        <v>-1949</v>
      </c>
      <c r="I11" s="8">
        <v>-344</v>
      </c>
      <c r="J11" s="8">
        <v>1522</v>
      </c>
      <c r="K11" s="8">
        <v>-298</v>
      </c>
      <c r="L11" s="8"/>
      <c r="M11" s="10"/>
      <c r="N11" s="10"/>
      <c r="O11" s="10"/>
      <c r="P11" s="10"/>
      <c r="Q11" s="10"/>
      <c r="R11" s="10"/>
      <c r="S11" s="10"/>
      <c r="T11" s="10"/>
      <c r="U11" s="10"/>
      <c r="V11" s="10"/>
      <c r="W11" s="10"/>
      <c r="X11" s="10"/>
      <c r="Y11" s="10"/>
      <c r="Z11" s="10"/>
    </row>
    <row r="12" spans="1:26" ht="12.75" customHeight="1" x14ac:dyDescent="0.2">
      <c r="A12" s="82" t="s">
        <v>133</v>
      </c>
      <c r="B12" s="8">
        <v>-2882</v>
      </c>
      <c r="C12" s="8">
        <v>2756</v>
      </c>
      <c r="D12" s="8">
        <v>-1401</v>
      </c>
      <c r="E12" s="8">
        <v>4018</v>
      </c>
      <c r="F12" s="8">
        <v>2777</v>
      </c>
      <c r="G12" s="8">
        <v>1344</v>
      </c>
      <c r="H12" s="8">
        <v>2502</v>
      </c>
      <c r="I12" s="8">
        <v>390</v>
      </c>
      <c r="J12" s="8">
        <v>-559</v>
      </c>
      <c r="K12" s="8">
        <v>835</v>
      </c>
      <c r="L12" s="8"/>
      <c r="M12" s="10"/>
      <c r="N12" s="10"/>
      <c r="O12" s="10"/>
      <c r="P12" s="10"/>
      <c r="Q12" s="10"/>
      <c r="R12" s="10"/>
      <c r="S12" s="10"/>
      <c r="T12" s="10"/>
      <c r="U12" s="10"/>
      <c r="V12" s="10"/>
      <c r="W12" s="10"/>
      <c r="X12" s="10"/>
      <c r="Y12" s="10"/>
      <c r="Z12" s="10"/>
    </row>
    <row r="13" spans="1:26" ht="12.75" customHeight="1" x14ac:dyDescent="0.2">
      <c r="A13" s="9" t="s">
        <v>134</v>
      </c>
      <c r="B13" s="16">
        <v>-2945</v>
      </c>
      <c r="C13" s="16">
        <v>-408</v>
      </c>
      <c r="D13" s="16">
        <v>1085</v>
      </c>
      <c r="E13" s="16">
        <v>-4224</v>
      </c>
      <c r="F13" s="16">
        <v>-972</v>
      </c>
      <c r="G13" s="16">
        <v>-810</v>
      </c>
      <c r="H13" s="16">
        <v>359</v>
      </c>
      <c r="I13" s="16">
        <v>-971</v>
      </c>
      <c r="J13" s="16">
        <v>-740</v>
      </c>
      <c r="K13" s="16">
        <v>1596</v>
      </c>
      <c r="L13" s="19"/>
      <c r="M13" s="10"/>
      <c r="N13" s="10"/>
      <c r="O13" s="18"/>
      <c r="P13" s="18"/>
      <c r="Q13" s="18"/>
      <c r="R13" s="18"/>
      <c r="S13" s="18"/>
      <c r="T13" s="18"/>
      <c r="U13" s="18"/>
      <c r="V13" s="18"/>
      <c r="W13" s="18"/>
      <c r="X13" s="18"/>
      <c r="Y13" s="18"/>
      <c r="Z13" s="18"/>
    </row>
    <row r="14" spans="1:26" ht="12.75" customHeight="1" x14ac:dyDescent="0.2">
      <c r="A14" s="6" t="s">
        <v>135</v>
      </c>
      <c r="B14" s="8">
        <v>-6898</v>
      </c>
      <c r="C14" s="8">
        <v>-7332</v>
      </c>
      <c r="D14" s="8">
        <v>-6819</v>
      </c>
      <c r="E14" s="8">
        <v>-5362</v>
      </c>
      <c r="F14" s="8">
        <v>-5182</v>
      </c>
      <c r="G14" s="8">
        <v>-6439</v>
      </c>
      <c r="H14" s="8">
        <v>-5707</v>
      </c>
      <c r="I14" s="8">
        <v>-6781</v>
      </c>
      <c r="J14" s="8">
        <v>-6012</v>
      </c>
      <c r="K14" s="8">
        <v>-6255</v>
      </c>
      <c r="L14" s="8"/>
      <c r="M14" s="10"/>
      <c r="N14" s="10"/>
      <c r="O14" s="10"/>
      <c r="P14" s="10"/>
      <c r="Q14" s="10"/>
      <c r="R14" s="10"/>
      <c r="S14" s="10"/>
      <c r="T14" s="10"/>
      <c r="U14" s="10"/>
      <c r="V14" s="10"/>
      <c r="W14" s="10"/>
      <c r="X14" s="10"/>
      <c r="Y14" s="10"/>
      <c r="Z14" s="10"/>
    </row>
    <row r="15" spans="1:26" ht="12.75" customHeight="1" x14ac:dyDescent="0.2">
      <c r="A15" s="7" t="s">
        <v>136</v>
      </c>
      <c r="B15" s="8">
        <v>-741</v>
      </c>
      <c r="C15" s="8">
        <v>-1456</v>
      </c>
      <c r="D15" s="8">
        <v>-1542</v>
      </c>
      <c r="E15" s="8">
        <v>-659</v>
      </c>
      <c r="F15" s="8">
        <v>-697</v>
      </c>
      <c r="G15" s="8">
        <v>-977</v>
      </c>
      <c r="H15" s="8">
        <v>-1494</v>
      </c>
      <c r="I15" s="8">
        <v>-918</v>
      </c>
      <c r="J15" s="8">
        <v>-1091</v>
      </c>
      <c r="K15" s="8">
        <v>-1102</v>
      </c>
      <c r="L15" s="8"/>
      <c r="M15" s="10"/>
      <c r="N15" s="10"/>
      <c r="O15" s="10"/>
      <c r="P15" s="10"/>
      <c r="Q15" s="10"/>
      <c r="R15" s="10"/>
      <c r="S15" s="10"/>
      <c r="T15" s="10"/>
      <c r="U15" s="10"/>
      <c r="V15" s="10"/>
      <c r="W15" s="10"/>
      <c r="X15" s="10"/>
      <c r="Y15" s="10"/>
      <c r="Z15" s="10"/>
    </row>
    <row r="16" spans="1:26" ht="12.75" customHeight="1" x14ac:dyDescent="0.2">
      <c r="A16" s="7" t="s">
        <v>137</v>
      </c>
      <c r="B16" s="8">
        <v>-719</v>
      </c>
      <c r="C16" s="8">
        <v>-560</v>
      </c>
      <c r="D16" s="8">
        <v>-608</v>
      </c>
      <c r="E16" s="8">
        <v>-476</v>
      </c>
      <c r="F16" s="8">
        <v>-392</v>
      </c>
      <c r="G16" s="8">
        <v>-409</v>
      </c>
      <c r="H16" s="8">
        <v>-451</v>
      </c>
      <c r="I16" s="8">
        <v>0</v>
      </c>
      <c r="J16" s="8">
        <v>0</v>
      </c>
      <c r="K16" s="8">
        <v>0</v>
      </c>
      <c r="L16" s="8"/>
      <c r="M16" s="10"/>
      <c r="N16" s="10"/>
      <c r="O16" s="10"/>
      <c r="P16" s="10"/>
      <c r="Q16" s="10"/>
      <c r="R16" s="10"/>
      <c r="S16" s="10"/>
      <c r="T16" s="10"/>
      <c r="U16" s="10"/>
      <c r="V16" s="10"/>
      <c r="W16" s="10"/>
      <c r="X16" s="10"/>
      <c r="Y16" s="10"/>
      <c r="Z16" s="10"/>
    </row>
    <row r="17" spans="1:26" ht="12.75" customHeight="1" x14ac:dyDescent="0.2">
      <c r="A17" s="84" t="s">
        <v>138</v>
      </c>
      <c r="B17" s="16">
        <v>14998</v>
      </c>
      <c r="C17" s="16">
        <v>17242</v>
      </c>
      <c r="D17" s="16">
        <v>17685</v>
      </c>
      <c r="E17" s="16">
        <v>7680</v>
      </c>
      <c r="F17" s="16">
        <v>9744</v>
      </c>
      <c r="G17" s="16">
        <v>16018</v>
      </c>
      <c r="H17" s="16">
        <v>15639</v>
      </c>
      <c r="I17" s="16">
        <v>9900</v>
      </c>
      <c r="J17" s="16">
        <v>10622</v>
      </c>
      <c r="K17" s="16">
        <v>10998</v>
      </c>
      <c r="L17" s="19"/>
      <c r="M17" s="10"/>
      <c r="N17" s="10"/>
      <c r="O17" s="10"/>
      <c r="P17" s="10"/>
      <c r="Q17" s="10"/>
      <c r="R17" s="10"/>
      <c r="S17" s="10"/>
      <c r="T17" s="10"/>
      <c r="U17" s="10"/>
      <c r="V17" s="10"/>
      <c r="W17" s="10"/>
      <c r="X17" s="10"/>
      <c r="Y17" s="10"/>
      <c r="Z17" s="10"/>
    </row>
    <row r="18" spans="1:26" ht="12.75" customHeight="1" x14ac:dyDescent="0.2">
      <c r="A18" s="7"/>
      <c r="B18" s="83"/>
      <c r="C18" s="83"/>
      <c r="D18" s="83"/>
      <c r="E18" s="83"/>
      <c r="F18" s="83"/>
      <c r="G18" s="83"/>
      <c r="H18" s="83"/>
      <c r="I18" s="83"/>
      <c r="J18" s="83"/>
      <c r="K18" s="83"/>
      <c r="L18" s="55"/>
      <c r="M18" s="10"/>
      <c r="N18" s="10"/>
      <c r="O18" s="10"/>
      <c r="P18" s="10"/>
      <c r="Q18" s="10"/>
      <c r="R18" s="10"/>
      <c r="S18" s="10"/>
      <c r="T18" s="10"/>
      <c r="U18" s="10"/>
      <c r="V18" s="10"/>
      <c r="W18" s="10"/>
      <c r="X18" s="10"/>
      <c r="Y18" s="10"/>
      <c r="Z18" s="10"/>
    </row>
    <row r="19" spans="1:26" ht="12.75" customHeight="1" x14ac:dyDescent="0.2">
      <c r="A19" s="7" t="s">
        <v>139</v>
      </c>
      <c r="B19" s="8">
        <v>-1384</v>
      </c>
      <c r="C19" s="8">
        <v>-1931</v>
      </c>
      <c r="D19" s="8">
        <v>-2356</v>
      </c>
      <c r="E19" s="8">
        <v>-1320</v>
      </c>
      <c r="F19" s="8">
        <v>-567</v>
      </c>
      <c r="G19" s="8">
        <v>-958</v>
      </c>
      <c r="H19" s="8">
        <v>-1309</v>
      </c>
      <c r="I19" s="8">
        <v>-1157</v>
      </c>
      <c r="J19" s="8">
        <v>-1182</v>
      </c>
      <c r="K19" s="8">
        <v>-835</v>
      </c>
      <c r="L19" s="8"/>
      <c r="M19" s="10"/>
      <c r="N19" s="10"/>
      <c r="O19" s="10"/>
      <c r="P19" s="10"/>
      <c r="Q19" s="10"/>
      <c r="R19" s="10"/>
      <c r="S19" s="10"/>
      <c r="T19" s="10"/>
      <c r="U19" s="10"/>
      <c r="V19" s="10"/>
      <c r="W19" s="10"/>
      <c r="X19" s="10"/>
      <c r="Y19" s="10"/>
      <c r="Z19" s="10"/>
    </row>
    <row r="20" spans="1:26" ht="12.75" customHeight="1" x14ac:dyDescent="0.2">
      <c r="A20" s="7" t="s">
        <v>140</v>
      </c>
      <c r="B20" s="8">
        <v>-4713</v>
      </c>
      <c r="C20" s="8">
        <v>-5860</v>
      </c>
      <c r="D20" s="8">
        <v>-3615</v>
      </c>
      <c r="E20" s="8">
        <v>-2175</v>
      </c>
      <c r="F20" s="8">
        <v>-3147</v>
      </c>
      <c r="G20" s="8">
        <v>-3917</v>
      </c>
      <c r="H20" s="8">
        <v>-1130</v>
      </c>
      <c r="I20" s="8">
        <v>-2466</v>
      </c>
      <c r="J20" s="8">
        <v>-2971</v>
      </c>
      <c r="K20" s="8">
        <v>-3782</v>
      </c>
      <c r="L20" s="8"/>
      <c r="M20" s="10"/>
      <c r="N20" s="10"/>
      <c r="O20" s="10"/>
      <c r="P20" s="10"/>
      <c r="Q20" s="10"/>
      <c r="R20" s="10"/>
      <c r="S20" s="10"/>
      <c r="T20" s="10"/>
      <c r="U20" s="10"/>
      <c r="V20" s="10"/>
      <c r="W20" s="10"/>
      <c r="X20" s="10"/>
      <c r="Y20" s="10"/>
      <c r="Z20" s="10"/>
    </row>
    <row r="21" spans="1:26" ht="12.75" customHeight="1" x14ac:dyDescent="0.2">
      <c r="A21" s="82" t="s">
        <v>141</v>
      </c>
      <c r="B21" s="8">
        <v>27</v>
      </c>
      <c r="C21" s="8">
        <v>34</v>
      </c>
      <c r="D21" s="8">
        <v>-89</v>
      </c>
      <c r="E21" s="8">
        <v>-97</v>
      </c>
      <c r="F21" s="8">
        <v>-39</v>
      </c>
      <c r="G21" s="8">
        <v>32</v>
      </c>
      <c r="H21" s="8">
        <v>8</v>
      </c>
      <c r="I21" s="8">
        <v>86</v>
      </c>
      <c r="J21" s="8">
        <v>175</v>
      </c>
      <c r="K21" s="8">
        <v>149</v>
      </c>
      <c r="L21" s="8"/>
      <c r="M21" s="10"/>
      <c r="N21" s="10"/>
      <c r="O21" s="10"/>
      <c r="P21" s="10"/>
      <c r="Q21" s="10"/>
      <c r="R21" s="10"/>
      <c r="S21" s="10"/>
      <c r="T21" s="10"/>
      <c r="U21" s="10"/>
      <c r="V21" s="10"/>
      <c r="W21" s="10"/>
      <c r="X21" s="10"/>
      <c r="Y21" s="10"/>
      <c r="Z21" s="10"/>
    </row>
    <row r="22" spans="1:26" ht="12.75" customHeight="1" x14ac:dyDescent="0.2">
      <c r="A22" s="9" t="s">
        <v>142</v>
      </c>
      <c r="B22" s="16">
        <v>8928</v>
      </c>
      <c r="C22" s="16">
        <v>9485</v>
      </c>
      <c r="D22" s="16">
        <v>11625</v>
      </c>
      <c r="E22" s="16">
        <v>4088</v>
      </c>
      <c r="F22" s="16">
        <v>5991</v>
      </c>
      <c r="G22" s="16">
        <v>11175</v>
      </c>
      <c r="H22" s="16">
        <v>13208</v>
      </c>
      <c r="I22" s="16">
        <v>6363</v>
      </c>
      <c r="J22" s="16">
        <v>6644</v>
      </c>
      <c r="K22" s="16">
        <v>6530</v>
      </c>
      <c r="L22" s="19"/>
      <c r="M22" s="10"/>
      <c r="N22" s="10"/>
      <c r="O22" s="10"/>
      <c r="P22" s="10"/>
      <c r="Q22" s="10"/>
      <c r="R22" s="10"/>
      <c r="S22" s="10"/>
      <c r="T22" s="10"/>
      <c r="U22" s="10"/>
      <c r="V22" s="10"/>
      <c r="W22" s="10"/>
      <c r="X22" s="10"/>
      <c r="Y22" s="10"/>
      <c r="Z22" s="10"/>
    </row>
    <row r="23" spans="1:26" ht="12.75" customHeight="1" x14ac:dyDescent="0.2">
      <c r="A23" s="7" t="s">
        <v>143</v>
      </c>
      <c r="B23" s="55">
        <v>0</v>
      </c>
      <c r="C23" s="8">
        <v>-68</v>
      </c>
      <c r="D23" s="8">
        <v>-182</v>
      </c>
      <c r="E23" s="8">
        <v>-4955</v>
      </c>
      <c r="F23" s="8">
        <v>-11813</v>
      </c>
      <c r="G23" s="8">
        <v>-747</v>
      </c>
      <c r="H23" s="8">
        <v>-143</v>
      </c>
      <c r="I23" s="8">
        <v>-694</v>
      </c>
      <c r="J23" s="8">
        <v>-26045</v>
      </c>
      <c r="K23" s="8">
        <v>-6540</v>
      </c>
      <c r="L23" s="8"/>
      <c r="M23" s="10"/>
      <c r="N23" s="10"/>
      <c r="O23" s="10"/>
      <c r="P23" s="10"/>
      <c r="Q23" s="10"/>
      <c r="R23" s="10"/>
      <c r="S23" s="10"/>
      <c r="T23" s="10"/>
      <c r="U23" s="10"/>
      <c r="V23" s="10"/>
      <c r="W23" s="10"/>
      <c r="X23" s="10"/>
      <c r="Y23" s="10"/>
      <c r="Z23" s="10"/>
    </row>
    <row r="24" spans="1:26" ht="12.75" customHeight="1" x14ac:dyDescent="0.2">
      <c r="A24" s="82" t="s">
        <v>144</v>
      </c>
      <c r="B24" s="85">
        <v>5</v>
      </c>
      <c r="C24" s="85">
        <v>23908</v>
      </c>
      <c r="D24" s="85">
        <v>1249</v>
      </c>
      <c r="E24" s="85">
        <v>0</v>
      </c>
      <c r="F24" s="8">
        <v>15</v>
      </c>
      <c r="G24" s="8">
        <v>367</v>
      </c>
      <c r="H24" s="8">
        <v>220</v>
      </c>
      <c r="I24" s="8">
        <v>68</v>
      </c>
      <c r="J24" s="8">
        <v>29</v>
      </c>
      <c r="K24" s="8">
        <v>369</v>
      </c>
      <c r="L24" s="8"/>
      <c r="M24" s="10"/>
      <c r="N24" s="10"/>
      <c r="O24" s="10"/>
      <c r="P24" s="10"/>
      <c r="Q24" s="10"/>
      <c r="R24" s="10"/>
      <c r="S24" s="10"/>
      <c r="T24" s="10"/>
      <c r="U24" s="10"/>
      <c r="V24" s="10"/>
      <c r="W24" s="10"/>
      <c r="X24" s="10"/>
      <c r="Y24" s="10"/>
      <c r="Z24" s="10"/>
    </row>
    <row r="25" spans="1:26" ht="12.75" customHeight="1" x14ac:dyDescent="0.2">
      <c r="A25" s="86" t="s">
        <v>145</v>
      </c>
      <c r="B25" s="16">
        <v>5</v>
      </c>
      <c r="C25" s="16">
        <v>23840</v>
      </c>
      <c r="D25" s="16">
        <v>1067</v>
      </c>
      <c r="E25" s="16">
        <v>-4955</v>
      </c>
      <c r="F25" s="16">
        <v>-11798</v>
      </c>
      <c r="G25" s="16">
        <v>-380</v>
      </c>
      <c r="H25" s="16">
        <v>77</v>
      </c>
      <c r="I25" s="16">
        <v>-626</v>
      </c>
      <c r="J25" s="16">
        <v>-26016</v>
      </c>
      <c r="K25" s="16">
        <v>-6171</v>
      </c>
      <c r="L25" s="19"/>
      <c r="M25" s="10"/>
      <c r="N25" s="10"/>
      <c r="O25" s="18"/>
      <c r="P25" s="18"/>
      <c r="Q25" s="18"/>
      <c r="R25" s="18"/>
      <c r="S25" s="18"/>
      <c r="T25" s="18"/>
      <c r="U25" s="18"/>
      <c r="V25" s="18"/>
      <c r="W25" s="18"/>
      <c r="X25" s="18"/>
      <c r="Y25" s="18"/>
      <c r="Z25" s="18"/>
    </row>
    <row r="26" spans="1:26" ht="12.75" customHeight="1" x14ac:dyDescent="0.2">
      <c r="A26" s="9" t="s">
        <v>146</v>
      </c>
      <c r="B26" s="16">
        <v>8933</v>
      </c>
      <c r="C26" s="16">
        <v>33325</v>
      </c>
      <c r="D26" s="16">
        <v>12692</v>
      </c>
      <c r="E26" s="16">
        <v>-867</v>
      </c>
      <c r="F26" s="16">
        <v>-5807</v>
      </c>
      <c r="G26" s="16">
        <v>10795</v>
      </c>
      <c r="H26" s="16">
        <v>13285</v>
      </c>
      <c r="I26" s="16">
        <v>5737</v>
      </c>
      <c r="J26" s="16">
        <v>-19372</v>
      </c>
      <c r="K26" s="16">
        <v>359</v>
      </c>
      <c r="L26" s="19"/>
      <c r="M26" s="10"/>
      <c r="N26" s="10"/>
      <c r="O26" s="10"/>
      <c r="P26" s="10"/>
      <c r="Q26" s="10"/>
      <c r="R26" s="10"/>
      <c r="S26" s="10"/>
      <c r="T26" s="10"/>
      <c r="U26" s="10"/>
      <c r="V26" s="10"/>
      <c r="W26" s="10"/>
      <c r="X26" s="10"/>
      <c r="Y26" s="10"/>
      <c r="Z26" s="10"/>
    </row>
    <row r="27" spans="1:26" ht="12.75" customHeight="1" x14ac:dyDescent="0.2">
      <c r="A27" s="7"/>
      <c r="B27" s="83"/>
      <c r="C27" s="83"/>
      <c r="D27" s="83"/>
      <c r="E27" s="83"/>
      <c r="F27" s="83"/>
      <c r="G27" s="83"/>
      <c r="H27" s="83"/>
      <c r="I27" s="83"/>
      <c r="J27" s="83"/>
      <c r="K27" s="83"/>
      <c r="L27" s="55"/>
      <c r="M27" s="10"/>
      <c r="N27" s="10"/>
      <c r="O27" s="10"/>
      <c r="P27" s="10"/>
      <c r="Q27" s="10"/>
      <c r="R27" s="10"/>
      <c r="S27" s="10"/>
      <c r="T27" s="10"/>
      <c r="U27" s="10"/>
      <c r="V27" s="10"/>
      <c r="W27" s="10"/>
      <c r="X27" s="10"/>
      <c r="Y27" s="10"/>
      <c r="Z27" s="10"/>
    </row>
    <row r="28" spans="1:26" ht="12.75" customHeight="1" x14ac:dyDescent="0.2">
      <c r="A28" s="7" t="s">
        <v>147</v>
      </c>
      <c r="B28" s="55">
        <v>0</v>
      </c>
      <c r="C28" s="55">
        <v>0</v>
      </c>
      <c r="D28" s="55">
        <v>0</v>
      </c>
      <c r="E28" s="55">
        <v>0</v>
      </c>
      <c r="F28" s="55">
        <v>0</v>
      </c>
      <c r="G28" s="8">
        <v>64</v>
      </c>
      <c r="H28" s="8">
        <v>4</v>
      </c>
      <c r="I28" s="8">
        <v>5</v>
      </c>
      <c r="J28" s="8">
        <v>28</v>
      </c>
      <c r="K28" s="8">
        <v>435</v>
      </c>
      <c r="L28" s="8"/>
      <c r="M28" s="10"/>
      <c r="N28" s="10"/>
      <c r="O28" s="10"/>
      <c r="P28" s="10"/>
      <c r="Q28" s="10"/>
      <c r="R28" s="10"/>
      <c r="S28" s="10"/>
      <c r="T28" s="10"/>
      <c r="U28" s="10"/>
      <c r="V28" s="10"/>
      <c r="W28" s="10"/>
      <c r="X28" s="10"/>
      <c r="Y28" s="10"/>
      <c r="Z28" s="10"/>
    </row>
    <row r="29" spans="1:26" ht="12.75" customHeight="1" x14ac:dyDescent="0.2">
      <c r="A29" s="7" t="s">
        <v>148</v>
      </c>
      <c r="B29" s="8">
        <v>-5711</v>
      </c>
      <c r="C29" s="8">
        <v>-5443</v>
      </c>
      <c r="D29" s="8">
        <v>-5092</v>
      </c>
      <c r="E29" s="8">
        <v>-4916</v>
      </c>
      <c r="F29" s="8">
        <v>-4741</v>
      </c>
      <c r="G29" s="8">
        <v>-4390</v>
      </c>
      <c r="H29" s="8">
        <v>-4038</v>
      </c>
      <c r="I29" s="8">
        <v>-4038</v>
      </c>
      <c r="J29" s="55">
        <v>0</v>
      </c>
      <c r="K29" s="55">
        <v>0</v>
      </c>
      <c r="L29" s="55"/>
      <c r="M29" s="10"/>
      <c r="N29" s="10"/>
      <c r="O29" s="10"/>
      <c r="P29" s="10"/>
      <c r="Q29" s="10"/>
      <c r="R29" s="10"/>
      <c r="S29" s="10"/>
      <c r="T29" s="10"/>
      <c r="U29" s="10"/>
      <c r="V29" s="10"/>
      <c r="W29" s="10"/>
      <c r="X29" s="10"/>
      <c r="Y29" s="10"/>
      <c r="Z29" s="10"/>
    </row>
    <row r="30" spans="1:26" ht="12.75" customHeight="1" x14ac:dyDescent="0.2">
      <c r="A30" s="7" t="s">
        <v>149</v>
      </c>
      <c r="B30" s="8">
        <v>-20</v>
      </c>
      <c r="C30" s="8">
        <v>-23</v>
      </c>
      <c r="D30" s="8">
        <v>-2</v>
      </c>
      <c r="E30" s="8">
        <v>-21</v>
      </c>
      <c r="F30" s="8">
        <v>-273</v>
      </c>
      <c r="G30" s="8">
        <v>-423</v>
      </c>
      <c r="H30" s="8">
        <v>-336</v>
      </c>
      <c r="I30" s="8">
        <v>-397</v>
      </c>
      <c r="J30" s="8">
        <v>-285</v>
      </c>
      <c r="K30" s="8">
        <v>-190</v>
      </c>
      <c r="L30" s="8"/>
      <c r="M30" s="10"/>
      <c r="N30" s="10"/>
      <c r="O30" s="10"/>
      <c r="P30" s="10"/>
      <c r="Q30" s="10"/>
      <c r="R30" s="10"/>
      <c r="S30" s="10"/>
      <c r="T30" s="10"/>
      <c r="U30" s="10"/>
      <c r="V30" s="10"/>
      <c r="W30" s="10"/>
      <c r="X30" s="10"/>
      <c r="Y30" s="10"/>
      <c r="Z30" s="10"/>
    </row>
    <row r="31" spans="1:26" ht="12.75" customHeight="1" x14ac:dyDescent="0.2">
      <c r="A31" s="87" t="s">
        <v>150</v>
      </c>
      <c r="B31" s="88">
        <v>-3160</v>
      </c>
      <c r="C31" s="88">
        <v>-2224</v>
      </c>
      <c r="D31" s="88"/>
      <c r="E31" s="88"/>
      <c r="F31" s="88"/>
      <c r="G31" s="88"/>
      <c r="H31" s="88"/>
      <c r="I31" s="88"/>
      <c r="J31" s="89"/>
      <c r="K31" s="89"/>
      <c r="L31" s="55"/>
      <c r="M31" s="10"/>
      <c r="N31" s="10"/>
      <c r="O31" s="10"/>
      <c r="P31" s="10"/>
      <c r="Q31" s="10"/>
      <c r="R31" s="10"/>
      <c r="S31" s="10"/>
      <c r="T31" s="10"/>
      <c r="U31" s="10"/>
      <c r="V31" s="10"/>
      <c r="W31" s="10"/>
      <c r="X31" s="10"/>
      <c r="Y31" s="10"/>
      <c r="Z31" s="10"/>
    </row>
    <row r="32" spans="1:26" ht="12.75" customHeight="1" x14ac:dyDescent="0.2">
      <c r="A32" s="7" t="s">
        <v>151</v>
      </c>
      <c r="B32" s="85">
        <v>0</v>
      </c>
      <c r="C32" s="85">
        <v>0</v>
      </c>
      <c r="D32" s="85">
        <v>0</v>
      </c>
      <c r="E32" s="85">
        <v>0</v>
      </c>
      <c r="F32" s="85">
        <v>0</v>
      </c>
      <c r="G32" s="85">
        <v>0</v>
      </c>
      <c r="H32" s="85">
        <v>0</v>
      </c>
      <c r="I32" s="85">
        <v>0</v>
      </c>
      <c r="J32" s="8">
        <v>838</v>
      </c>
      <c r="K32" s="8">
        <v>-14571</v>
      </c>
      <c r="L32" s="8"/>
      <c r="M32" s="10"/>
      <c r="N32" s="10"/>
      <c r="O32" s="10"/>
      <c r="P32" s="10"/>
      <c r="Q32" s="10"/>
      <c r="R32" s="10"/>
      <c r="S32" s="10"/>
      <c r="T32" s="10"/>
      <c r="U32" s="10"/>
      <c r="V32" s="10"/>
      <c r="W32" s="10"/>
      <c r="X32" s="10"/>
      <c r="Y32" s="10"/>
      <c r="Z32" s="10"/>
    </row>
    <row r="33" spans="1:26" ht="12.75" customHeight="1" x14ac:dyDescent="0.2">
      <c r="A33" s="90" t="s">
        <v>152</v>
      </c>
      <c r="B33" s="28">
        <v>42</v>
      </c>
      <c r="C33" s="28">
        <v>25635</v>
      </c>
      <c r="D33" s="28">
        <v>7598</v>
      </c>
      <c r="E33" s="28">
        <v>-5804</v>
      </c>
      <c r="F33" s="28">
        <v>-10821</v>
      </c>
      <c r="G33" s="28"/>
      <c r="H33" s="28"/>
      <c r="I33" s="28"/>
      <c r="J33" s="28"/>
      <c r="K33" s="28"/>
      <c r="L33" s="19"/>
      <c r="M33" s="10"/>
      <c r="N33" s="10"/>
      <c r="O33" s="10"/>
      <c r="P33" s="10"/>
      <c r="Q33" s="10"/>
      <c r="R33" s="10"/>
      <c r="S33" s="10"/>
      <c r="T33" s="10"/>
      <c r="U33" s="10"/>
      <c r="V33" s="10"/>
      <c r="W33" s="10"/>
      <c r="X33" s="10"/>
      <c r="Y33" s="10"/>
      <c r="Z33" s="10"/>
    </row>
    <row r="34" spans="1:26" ht="12.75" customHeight="1" x14ac:dyDescent="0.2">
      <c r="A34" s="7" t="s">
        <v>153</v>
      </c>
      <c r="B34" s="55">
        <v>0</v>
      </c>
      <c r="C34" s="8">
        <v>-467</v>
      </c>
      <c r="D34" s="8">
        <v>866</v>
      </c>
      <c r="E34" s="8">
        <v>952</v>
      </c>
      <c r="F34" s="8">
        <v>628</v>
      </c>
      <c r="G34" s="8"/>
      <c r="H34" s="8"/>
      <c r="I34" s="8"/>
      <c r="J34" s="8"/>
      <c r="K34" s="8"/>
      <c r="L34" s="8"/>
      <c r="M34" s="10"/>
      <c r="N34" s="10"/>
      <c r="O34" s="10"/>
      <c r="P34" s="10"/>
      <c r="Q34" s="10"/>
      <c r="R34" s="10"/>
      <c r="S34" s="10"/>
      <c r="T34" s="10"/>
      <c r="U34" s="10"/>
      <c r="V34" s="10"/>
      <c r="W34" s="10"/>
      <c r="X34" s="10"/>
      <c r="Y34" s="10"/>
      <c r="Z34" s="10"/>
    </row>
    <row r="35" spans="1:26" ht="12.75" customHeight="1" x14ac:dyDescent="0.2">
      <c r="A35" s="90" t="s">
        <v>154</v>
      </c>
      <c r="B35" s="28">
        <v>42</v>
      </c>
      <c r="C35" s="28">
        <v>25168</v>
      </c>
      <c r="D35" s="28">
        <v>8464</v>
      </c>
      <c r="E35" s="28">
        <v>-4852</v>
      </c>
      <c r="F35" s="28">
        <v>-10193</v>
      </c>
      <c r="G35" s="28">
        <v>6046</v>
      </c>
      <c r="H35" s="28">
        <v>8915</v>
      </c>
      <c r="I35" s="28">
        <v>1307</v>
      </c>
      <c r="J35" s="28">
        <v>-18791</v>
      </c>
      <c r="K35" s="28">
        <v>-13967</v>
      </c>
      <c r="L35" s="19"/>
      <c r="M35" s="10"/>
      <c r="N35" s="10"/>
      <c r="O35" s="10"/>
      <c r="P35" s="10"/>
      <c r="Q35" s="10"/>
      <c r="R35" s="10"/>
      <c r="S35" s="10"/>
      <c r="T35" s="10"/>
      <c r="U35" s="10"/>
      <c r="V35" s="10"/>
      <c r="W35" s="10"/>
      <c r="X35" s="10"/>
      <c r="Y35" s="10"/>
      <c r="Z35" s="10"/>
    </row>
    <row r="36" spans="1:26" ht="12.75" customHeight="1" x14ac:dyDescent="0.2">
      <c r="A36" s="9"/>
      <c r="B36" s="71"/>
      <c r="C36" s="71"/>
      <c r="D36" s="71"/>
      <c r="E36" s="71"/>
      <c r="F36" s="71"/>
      <c r="G36" s="71"/>
      <c r="H36" s="71"/>
      <c r="I36" s="71"/>
      <c r="J36" s="71"/>
      <c r="K36" s="71"/>
      <c r="L36" s="71"/>
      <c r="M36" s="10"/>
      <c r="N36" s="10"/>
      <c r="O36" s="10"/>
      <c r="P36" s="10"/>
      <c r="Q36" s="10"/>
      <c r="R36" s="10"/>
      <c r="S36" s="10"/>
      <c r="T36" s="10"/>
      <c r="U36" s="10"/>
      <c r="V36" s="10"/>
      <c r="W36" s="10"/>
      <c r="X36" s="10"/>
      <c r="Y36" s="10"/>
      <c r="Z36" s="10"/>
    </row>
    <row r="37" spans="1:26" ht="12.75" customHeight="1" x14ac:dyDescent="0.2">
      <c r="A37" s="9"/>
      <c r="B37" s="91"/>
      <c r="C37" s="91"/>
      <c r="D37" s="91"/>
      <c r="E37" s="91"/>
      <c r="F37" s="91"/>
      <c r="G37" s="91"/>
      <c r="H37" s="91"/>
      <c r="I37" s="91"/>
      <c r="J37" s="91"/>
      <c r="K37" s="91"/>
      <c r="L37" s="71"/>
      <c r="M37" s="10"/>
      <c r="N37" s="10"/>
      <c r="O37" s="10"/>
      <c r="P37" s="10"/>
      <c r="Q37" s="10"/>
      <c r="R37" s="10"/>
      <c r="S37" s="10"/>
      <c r="T37" s="10"/>
      <c r="U37" s="10"/>
      <c r="V37" s="10"/>
      <c r="W37" s="10"/>
      <c r="X37" s="10"/>
      <c r="Y37" s="10"/>
      <c r="Z37" s="10"/>
    </row>
    <row r="38" spans="1:26" ht="12.75" customHeight="1" x14ac:dyDescent="0.2">
      <c r="A38" s="9" t="s">
        <v>155</v>
      </c>
      <c r="B38" s="91">
        <v>-30769</v>
      </c>
      <c r="C38" s="91">
        <v>-53703</v>
      </c>
      <c r="D38" s="91">
        <v>-62869</v>
      </c>
      <c r="E38" s="91">
        <v>-55433</v>
      </c>
      <c r="F38" s="91">
        <v>-42688</v>
      </c>
      <c r="G38" s="91">
        <v>-50940</v>
      </c>
      <c r="H38" s="91">
        <v>-54404</v>
      </c>
      <c r="I38" s="91">
        <v>-52467</v>
      </c>
      <c r="J38" s="91">
        <v>-35173</v>
      </c>
      <c r="K38" s="91">
        <v>-19058</v>
      </c>
      <c r="L38" s="71"/>
      <c r="M38" s="10"/>
      <c r="N38" s="10"/>
      <c r="O38" s="10"/>
      <c r="P38" s="10"/>
      <c r="Q38" s="10"/>
      <c r="R38" s="10"/>
      <c r="S38" s="10"/>
      <c r="T38" s="10"/>
      <c r="U38" s="10"/>
      <c r="V38" s="10"/>
      <c r="W38" s="10"/>
      <c r="X38" s="10"/>
      <c r="Y38" s="10"/>
      <c r="Z38" s="10"/>
    </row>
    <row r="39" spans="1:26" ht="12.75" customHeight="1" x14ac:dyDescent="0.2">
      <c r="A39" s="7" t="s">
        <v>156</v>
      </c>
      <c r="B39" s="55">
        <v>0</v>
      </c>
      <c r="C39" s="55">
        <v>0</v>
      </c>
      <c r="D39" s="55">
        <v>0</v>
      </c>
      <c r="E39" s="55">
        <v>0</v>
      </c>
      <c r="F39" s="55">
        <v>0</v>
      </c>
      <c r="G39" s="55">
        <v>0</v>
      </c>
      <c r="H39" s="8">
        <v>-3786</v>
      </c>
      <c r="I39" s="55">
        <v>0</v>
      </c>
      <c r="J39" s="55">
        <v>0</v>
      </c>
      <c r="K39" s="55">
        <v>0</v>
      </c>
      <c r="L39" s="55"/>
      <c r="M39" s="10"/>
      <c r="N39" s="10"/>
      <c r="O39" s="10"/>
      <c r="P39" s="10"/>
      <c r="Q39" s="10"/>
      <c r="R39" s="10"/>
      <c r="S39" s="10"/>
      <c r="T39" s="10"/>
      <c r="U39" s="10"/>
      <c r="V39" s="10"/>
      <c r="W39" s="10"/>
      <c r="X39" s="10"/>
      <c r="Y39" s="10"/>
      <c r="Z39" s="10"/>
    </row>
    <row r="40" spans="1:26" ht="12.75" customHeight="1" x14ac:dyDescent="0.2">
      <c r="A40" s="7" t="s">
        <v>157</v>
      </c>
      <c r="B40" s="8">
        <v>42</v>
      </c>
      <c r="C40" s="8">
        <v>25168</v>
      </c>
      <c r="D40" s="8">
        <v>8464</v>
      </c>
      <c r="E40" s="8">
        <v>-4852</v>
      </c>
      <c r="F40" s="8">
        <v>-10193</v>
      </c>
      <c r="G40" s="8">
        <v>6046</v>
      </c>
      <c r="H40" s="8">
        <v>8915</v>
      </c>
      <c r="I40" s="8">
        <v>1307</v>
      </c>
      <c r="J40" s="8">
        <v>-18791</v>
      </c>
      <c r="K40" s="8">
        <v>-13967</v>
      </c>
      <c r="L40" s="8"/>
      <c r="M40" s="10"/>
      <c r="N40" s="10"/>
      <c r="O40" s="10"/>
      <c r="P40" s="10"/>
      <c r="Q40" s="10"/>
      <c r="R40" s="10"/>
      <c r="S40" s="10"/>
      <c r="T40" s="10"/>
      <c r="U40" s="10"/>
      <c r="V40" s="10"/>
      <c r="W40" s="10"/>
      <c r="X40" s="10"/>
      <c r="Y40" s="10"/>
      <c r="Z40" s="10"/>
    </row>
    <row r="41" spans="1:26" ht="12.75" customHeight="1" x14ac:dyDescent="0.2">
      <c r="A41" s="7" t="s">
        <v>158</v>
      </c>
      <c r="B41" s="8">
        <v>2423</v>
      </c>
      <c r="C41" s="8">
        <v>96</v>
      </c>
      <c r="D41" s="8">
        <v>1339</v>
      </c>
      <c r="E41" s="8">
        <v>2281</v>
      </c>
      <c r="F41" s="8">
        <v>-147</v>
      </c>
      <c r="G41" s="8">
        <v>-199</v>
      </c>
      <c r="H41" s="8">
        <v>488</v>
      </c>
      <c r="I41" s="8">
        <v>-1041</v>
      </c>
      <c r="J41" s="8">
        <v>1061</v>
      </c>
      <c r="K41" s="8">
        <v>-1570</v>
      </c>
      <c r="L41" s="8"/>
      <c r="M41" s="10"/>
      <c r="N41" s="10"/>
      <c r="O41" s="10"/>
      <c r="P41" s="10"/>
      <c r="Q41" s="10"/>
      <c r="R41" s="10"/>
      <c r="S41" s="10"/>
      <c r="T41" s="10"/>
      <c r="U41" s="10"/>
      <c r="V41" s="10"/>
      <c r="W41" s="10"/>
      <c r="X41" s="10"/>
      <c r="Y41" s="10"/>
      <c r="Z41" s="10"/>
    </row>
    <row r="42" spans="1:26" ht="12.75" customHeight="1" x14ac:dyDescent="0.2">
      <c r="A42" s="7" t="s">
        <v>159</v>
      </c>
      <c r="B42" s="8">
        <v>-331</v>
      </c>
      <c r="C42" s="8">
        <v>-581</v>
      </c>
      <c r="D42" s="8">
        <v>-491</v>
      </c>
      <c r="E42" s="8">
        <v>-562</v>
      </c>
      <c r="F42" s="8">
        <v>-385</v>
      </c>
      <c r="G42" s="8">
        <v>-399</v>
      </c>
      <c r="H42" s="8">
        <v>-434</v>
      </c>
      <c r="I42" s="55">
        <v>0</v>
      </c>
      <c r="J42" s="55">
        <v>0</v>
      </c>
      <c r="K42" s="55">
        <v>0</v>
      </c>
      <c r="L42" s="55"/>
      <c r="M42" s="10"/>
      <c r="N42" s="10"/>
      <c r="O42" s="10"/>
      <c r="P42" s="10"/>
      <c r="Q42" s="10"/>
      <c r="R42" s="10"/>
      <c r="S42" s="10"/>
      <c r="T42" s="10"/>
      <c r="U42" s="10"/>
      <c r="V42" s="10"/>
      <c r="W42" s="10"/>
      <c r="X42" s="10"/>
      <c r="Y42" s="10"/>
      <c r="Z42" s="10"/>
    </row>
    <row r="43" spans="1:26" ht="12.75" customHeight="1" x14ac:dyDescent="0.2">
      <c r="A43" s="7" t="s">
        <v>160</v>
      </c>
      <c r="B43" s="8">
        <v>2092</v>
      </c>
      <c r="C43" s="8">
        <v>-1749</v>
      </c>
      <c r="D43" s="8">
        <v>-146</v>
      </c>
      <c r="E43" s="8">
        <v>-4303</v>
      </c>
      <c r="F43" s="8">
        <v>-2020</v>
      </c>
      <c r="G43" s="8">
        <v>2804</v>
      </c>
      <c r="H43" s="8">
        <v>-1719</v>
      </c>
      <c r="I43" s="8">
        <v>-2203</v>
      </c>
      <c r="J43" s="8">
        <v>436</v>
      </c>
      <c r="K43" s="8">
        <v>-578</v>
      </c>
      <c r="L43" s="8"/>
      <c r="M43" s="10"/>
      <c r="N43" s="10"/>
      <c r="O43" s="10"/>
      <c r="P43" s="10"/>
      <c r="Q43" s="10"/>
      <c r="R43" s="10"/>
      <c r="S43" s="10"/>
      <c r="T43" s="10"/>
      <c r="U43" s="10"/>
      <c r="V43" s="10"/>
      <c r="W43" s="10"/>
      <c r="X43" s="10"/>
      <c r="Y43" s="10"/>
      <c r="Z43" s="10"/>
    </row>
    <row r="44" spans="1:26" ht="12.75" customHeight="1" x14ac:dyDescent="0.2">
      <c r="A44" s="84" t="s">
        <v>161</v>
      </c>
      <c r="B44" s="16">
        <v>-26543</v>
      </c>
      <c r="C44" s="16">
        <v>-30769</v>
      </c>
      <c r="D44" s="16">
        <v>-53703</v>
      </c>
      <c r="E44" s="16">
        <v>-62869</v>
      </c>
      <c r="F44" s="16">
        <v>-55433</v>
      </c>
      <c r="G44" s="16">
        <v>-42688</v>
      </c>
      <c r="H44" s="16">
        <v>-50940</v>
      </c>
      <c r="I44" s="16">
        <v>-54404</v>
      </c>
      <c r="J44" s="16">
        <v>-52467</v>
      </c>
      <c r="K44" s="16">
        <v>-35173</v>
      </c>
      <c r="L44" s="19"/>
      <c r="M44" s="10"/>
      <c r="N44" s="10"/>
      <c r="O44" s="10"/>
      <c r="P44" s="10"/>
      <c r="Q44" s="10"/>
      <c r="R44" s="10"/>
      <c r="S44" s="10"/>
      <c r="T44" s="10"/>
      <c r="U44" s="10"/>
      <c r="V44" s="10"/>
      <c r="W44" s="10"/>
      <c r="X44" s="10"/>
      <c r="Y44" s="10"/>
      <c r="Z44" s="10"/>
    </row>
    <row r="45" spans="1:26" ht="12.75" customHeight="1" x14ac:dyDescent="0.2">
      <c r="A45" s="10"/>
      <c r="B45" s="58"/>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2.75" customHeight="1" x14ac:dyDescent="0.2">
      <c r="A46" s="44" t="s">
        <v>162</v>
      </c>
      <c r="B46" s="92"/>
      <c r="C46" s="10"/>
      <c r="D46" s="10"/>
      <c r="E46" s="10"/>
      <c r="F46" s="10"/>
      <c r="G46" s="10"/>
      <c r="H46" s="10"/>
      <c r="I46" s="10"/>
      <c r="J46" s="10"/>
      <c r="K46" s="5"/>
      <c r="L46" s="10"/>
      <c r="M46" s="10"/>
      <c r="N46" s="10"/>
      <c r="O46" s="10"/>
      <c r="P46" s="10"/>
      <c r="Q46" s="10"/>
      <c r="R46" s="10"/>
      <c r="S46" s="10"/>
      <c r="T46" s="10"/>
      <c r="U46" s="10"/>
      <c r="V46" s="10"/>
      <c r="W46" s="10"/>
      <c r="X46" s="10"/>
      <c r="Y46" s="10"/>
      <c r="Z46" s="10"/>
    </row>
    <row r="47" spans="1:26" ht="12.75" customHeight="1" x14ac:dyDescent="0.2">
      <c r="A47" s="10"/>
      <c r="B47" s="58"/>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2.75" customHeight="1" x14ac:dyDescent="0.2">
      <c r="A48" s="10"/>
      <c r="B48" s="93"/>
      <c r="C48" s="93"/>
      <c r="D48" s="93"/>
      <c r="E48" s="93"/>
      <c r="F48" s="93"/>
      <c r="G48" s="93"/>
      <c r="H48" s="93"/>
      <c r="I48" s="93"/>
      <c r="J48" s="93"/>
      <c r="K48" s="93"/>
      <c r="L48" s="93"/>
      <c r="M48" s="10"/>
      <c r="N48" s="10"/>
      <c r="O48" s="10"/>
      <c r="P48" s="10"/>
      <c r="Q48" s="10"/>
      <c r="R48" s="10"/>
      <c r="S48" s="10"/>
      <c r="T48" s="10"/>
      <c r="U48" s="10"/>
      <c r="V48" s="10"/>
      <c r="W48" s="10"/>
      <c r="X48" s="10"/>
      <c r="Y48" s="10"/>
      <c r="Z48" s="10"/>
    </row>
    <row r="49" spans="1:26" ht="12.75" customHeight="1" x14ac:dyDescent="0.2">
      <c r="A49" s="10"/>
      <c r="B49" s="93"/>
      <c r="C49" s="93"/>
      <c r="D49" s="93"/>
      <c r="E49" s="93"/>
      <c r="F49" s="93"/>
      <c r="G49" s="93"/>
      <c r="H49" s="93"/>
      <c r="I49" s="93"/>
      <c r="J49" s="93"/>
      <c r="K49" s="93"/>
      <c r="L49" s="93"/>
      <c r="M49" s="10"/>
      <c r="N49" s="10"/>
      <c r="O49" s="10"/>
      <c r="P49" s="10"/>
      <c r="Q49" s="10"/>
      <c r="R49" s="10"/>
      <c r="S49" s="10"/>
      <c r="T49" s="10"/>
      <c r="U49" s="10"/>
      <c r="V49" s="10"/>
      <c r="W49" s="10"/>
      <c r="X49" s="10"/>
      <c r="Y49" s="10"/>
      <c r="Z49" s="10"/>
    </row>
    <row r="50" spans="1:26" ht="12.75" customHeight="1" x14ac:dyDescent="0.2">
      <c r="A50" s="10"/>
      <c r="B50" s="93"/>
      <c r="C50" s="93"/>
      <c r="D50" s="93"/>
      <c r="E50" s="93"/>
      <c r="F50" s="93"/>
      <c r="G50" s="93"/>
      <c r="H50" s="93"/>
      <c r="I50" s="93"/>
      <c r="J50" s="93"/>
      <c r="K50" s="93"/>
      <c r="L50" s="93"/>
      <c r="M50" s="10"/>
      <c r="N50" s="10"/>
      <c r="O50" s="10"/>
      <c r="P50" s="10"/>
      <c r="Q50" s="10"/>
      <c r="R50" s="10"/>
      <c r="S50" s="10"/>
      <c r="T50" s="10"/>
      <c r="U50" s="10"/>
      <c r="V50" s="10"/>
      <c r="W50" s="10"/>
      <c r="X50" s="10"/>
      <c r="Y50" s="10"/>
      <c r="Z50" s="10"/>
    </row>
    <row r="51" spans="1:26" ht="12.75" customHeight="1" x14ac:dyDescent="0.2">
      <c r="A51" s="10"/>
      <c r="B51" s="93"/>
      <c r="C51" s="93"/>
      <c r="D51" s="93"/>
      <c r="E51" s="93"/>
      <c r="F51" s="93"/>
      <c r="G51" s="93"/>
      <c r="H51" s="93"/>
      <c r="I51" s="93"/>
      <c r="J51" s="93"/>
      <c r="K51" s="93"/>
      <c r="L51" s="93"/>
      <c r="M51" s="10"/>
      <c r="N51" s="10"/>
      <c r="O51" s="10"/>
      <c r="P51" s="10"/>
      <c r="Q51" s="10"/>
      <c r="R51" s="10"/>
      <c r="S51" s="10"/>
      <c r="T51" s="10"/>
      <c r="U51" s="10"/>
      <c r="V51" s="10"/>
      <c r="W51" s="10"/>
      <c r="X51" s="10"/>
      <c r="Y51" s="10"/>
      <c r="Z51" s="10"/>
    </row>
    <row r="52" spans="1:26" ht="12.75" customHeight="1" x14ac:dyDescent="0.2">
      <c r="A52" s="10"/>
      <c r="B52" s="93"/>
      <c r="C52" s="93"/>
      <c r="D52" s="93"/>
      <c r="E52" s="93"/>
      <c r="F52" s="93"/>
      <c r="G52" s="93"/>
      <c r="H52" s="93"/>
      <c r="I52" s="93"/>
      <c r="J52" s="93"/>
      <c r="K52" s="93"/>
      <c r="L52" s="93"/>
      <c r="M52" s="10"/>
      <c r="N52" s="10"/>
      <c r="O52" s="10"/>
      <c r="P52" s="10"/>
      <c r="Q52" s="10"/>
      <c r="R52" s="10"/>
      <c r="S52" s="10"/>
      <c r="T52" s="10"/>
      <c r="U52" s="10"/>
      <c r="V52" s="10"/>
      <c r="W52" s="10"/>
      <c r="X52" s="10"/>
      <c r="Y52" s="10"/>
      <c r="Z52" s="10"/>
    </row>
    <row r="53" spans="1:26" ht="12.75" customHeight="1" x14ac:dyDescent="0.2">
      <c r="A53" s="10"/>
      <c r="B53" s="93"/>
      <c r="C53" s="93"/>
      <c r="D53" s="93"/>
      <c r="E53" s="93"/>
      <c r="F53" s="93"/>
      <c r="G53" s="93"/>
      <c r="H53" s="93"/>
      <c r="I53" s="93"/>
      <c r="J53" s="93"/>
      <c r="K53" s="93"/>
      <c r="L53" s="93"/>
      <c r="M53" s="10"/>
      <c r="N53" s="10"/>
      <c r="O53" s="10"/>
      <c r="P53" s="10"/>
      <c r="Q53" s="10"/>
      <c r="R53" s="10"/>
      <c r="S53" s="10"/>
      <c r="T53" s="10"/>
      <c r="U53" s="10"/>
      <c r="V53" s="10"/>
      <c r="W53" s="10"/>
      <c r="X53" s="10"/>
      <c r="Y53" s="10"/>
      <c r="Z53" s="10"/>
    </row>
    <row r="54" spans="1:26" ht="12.75" customHeight="1" x14ac:dyDescent="0.2">
      <c r="A54" s="10"/>
      <c r="B54" s="93"/>
      <c r="C54" s="93"/>
      <c r="D54" s="93"/>
      <c r="E54" s="93"/>
      <c r="F54" s="93"/>
      <c r="G54" s="93"/>
      <c r="H54" s="93"/>
      <c r="I54" s="93"/>
      <c r="J54" s="93"/>
      <c r="K54" s="93"/>
      <c r="L54" s="93"/>
      <c r="M54" s="10"/>
      <c r="N54" s="10"/>
      <c r="O54" s="10"/>
      <c r="P54" s="10"/>
      <c r="Q54" s="10"/>
      <c r="R54" s="10"/>
      <c r="S54" s="10"/>
      <c r="T54" s="10"/>
      <c r="U54" s="10"/>
      <c r="V54" s="10"/>
      <c r="W54" s="10"/>
      <c r="X54" s="10"/>
      <c r="Y54" s="10"/>
      <c r="Z54" s="10"/>
    </row>
    <row r="55" spans="1:26" ht="12.75" customHeight="1" x14ac:dyDescent="0.2">
      <c r="A55" s="10"/>
      <c r="B55" s="93"/>
      <c r="C55" s="93"/>
      <c r="D55" s="93"/>
      <c r="E55" s="93"/>
      <c r="F55" s="93"/>
      <c r="G55" s="93"/>
      <c r="H55" s="93"/>
      <c r="I55" s="93"/>
      <c r="J55" s="93"/>
      <c r="K55" s="93"/>
      <c r="L55" s="93"/>
      <c r="M55" s="10"/>
      <c r="N55" s="10"/>
      <c r="O55" s="10"/>
      <c r="P55" s="10"/>
      <c r="Q55" s="10"/>
      <c r="R55" s="10"/>
      <c r="S55" s="10"/>
      <c r="T55" s="10"/>
      <c r="U55" s="10"/>
      <c r="V55" s="10"/>
      <c r="W55" s="10"/>
      <c r="X55" s="10"/>
      <c r="Y55" s="10"/>
      <c r="Z55" s="10"/>
    </row>
    <row r="56" spans="1:26" ht="12.75" customHeight="1" x14ac:dyDescent="0.2">
      <c r="A56" s="10"/>
      <c r="B56" s="93"/>
      <c r="C56" s="93"/>
      <c r="D56" s="93"/>
      <c r="E56" s="93"/>
      <c r="F56" s="93"/>
      <c r="G56" s="93"/>
      <c r="H56" s="93"/>
      <c r="I56" s="93"/>
      <c r="J56" s="93"/>
      <c r="K56" s="93"/>
      <c r="L56" s="93"/>
      <c r="M56" s="10"/>
      <c r="N56" s="10"/>
      <c r="O56" s="10"/>
      <c r="P56" s="10"/>
      <c r="Q56" s="10"/>
      <c r="R56" s="10"/>
      <c r="S56" s="10"/>
      <c r="T56" s="10"/>
      <c r="U56" s="10"/>
      <c r="V56" s="10"/>
      <c r="W56" s="10"/>
      <c r="X56" s="10"/>
      <c r="Y56" s="10"/>
      <c r="Z56" s="10"/>
    </row>
    <row r="57" spans="1:26" ht="12.75" customHeight="1" x14ac:dyDescent="0.2">
      <c r="A57" s="10"/>
      <c r="B57" s="93"/>
      <c r="C57" s="93"/>
      <c r="D57" s="93"/>
      <c r="E57" s="93"/>
      <c r="F57" s="93"/>
      <c r="G57" s="93"/>
      <c r="H57" s="93"/>
      <c r="I57" s="93"/>
      <c r="J57" s="93"/>
      <c r="K57" s="93"/>
      <c r="L57" s="93"/>
      <c r="M57" s="10"/>
      <c r="N57" s="10"/>
      <c r="O57" s="10"/>
      <c r="P57" s="10"/>
      <c r="Q57" s="10"/>
      <c r="R57" s="10"/>
      <c r="S57" s="10"/>
      <c r="T57" s="10"/>
      <c r="U57" s="10"/>
      <c r="V57" s="10"/>
      <c r="W57" s="10"/>
      <c r="X57" s="10"/>
      <c r="Y57" s="10"/>
      <c r="Z57" s="10"/>
    </row>
    <row r="58" spans="1:26" ht="12.75" customHeight="1" x14ac:dyDescent="0.2">
      <c r="A58" s="10"/>
      <c r="B58" s="93"/>
      <c r="C58" s="93"/>
      <c r="D58" s="93"/>
      <c r="E58" s="93"/>
      <c r="F58" s="93"/>
      <c r="G58" s="93"/>
      <c r="H58" s="93"/>
      <c r="I58" s="93"/>
      <c r="J58" s="93"/>
      <c r="K58" s="93"/>
      <c r="L58" s="93"/>
      <c r="M58" s="10"/>
      <c r="N58" s="10"/>
      <c r="O58" s="10"/>
      <c r="P58" s="10"/>
      <c r="Q58" s="10"/>
      <c r="R58" s="10"/>
      <c r="S58" s="10"/>
      <c r="T58" s="10"/>
      <c r="U58" s="10"/>
      <c r="V58" s="10"/>
      <c r="W58" s="10"/>
      <c r="X58" s="10"/>
      <c r="Y58" s="10"/>
      <c r="Z58" s="10"/>
    </row>
    <row r="59" spans="1:26" ht="12.75" customHeight="1" x14ac:dyDescent="0.2">
      <c r="A59" s="10"/>
      <c r="B59" s="93"/>
      <c r="C59" s="93"/>
      <c r="D59" s="93"/>
      <c r="E59" s="93"/>
      <c r="F59" s="93"/>
      <c r="G59" s="93"/>
      <c r="H59" s="93"/>
      <c r="I59" s="93"/>
      <c r="J59" s="93"/>
      <c r="K59" s="93"/>
      <c r="L59" s="93"/>
      <c r="M59" s="10"/>
      <c r="N59" s="10"/>
      <c r="O59" s="10"/>
      <c r="P59" s="10"/>
      <c r="Q59" s="10"/>
      <c r="R59" s="10"/>
      <c r="S59" s="10"/>
      <c r="T59" s="10"/>
      <c r="U59" s="10"/>
      <c r="V59" s="10"/>
      <c r="W59" s="10"/>
      <c r="X59" s="10"/>
      <c r="Y59" s="10"/>
      <c r="Z59" s="10"/>
    </row>
    <row r="60" spans="1:26" ht="12.75" customHeight="1" x14ac:dyDescent="0.2">
      <c r="A60" s="10"/>
      <c r="B60" s="93"/>
      <c r="C60" s="93"/>
      <c r="D60" s="93"/>
      <c r="E60" s="93"/>
      <c r="F60" s="93"/>
      <c r="G60" s="93"/>
      <c r="H60" s="93"/>
      <c r="I60" s="93"/>
      <c r="J60" s="93"/>
      <c r="K60" s="93"/>
      <c r="L60" s="93"/>
      <c r="M60" s="10"/>
      <c r="N60" s="10"/>
      <c r="O60" s="10"/>
      <c r="P60" s="10"/>
      <c r="Q60" s="10"/>
      <c r="R60" s="10"/>
      <c r="S60" s="10"/>
      <c r="T60" s="10"/>
      <c r="U60" s="10"/>
      <c r="V60" s="10"/>
      <c r="W60" s="10"/>
      <c r="X60" s="10"/>
      <c r="Y60" s="10"/>
      <c r="Z60" s="10"/>
    </row>
    <row r="61" spans="1:26" ht="12.75" customHeight="1" x14ac:dyDescent="0.2">
      <c r="A61" s="10"/>
      <c r="B61" s="58"/>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2.75" customHeight="1" x14ac:dyDescent="0.2">
      <c r="A62" s="10"/>
      <c r="B62" s="58"/>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2.75" customHeight="1" x14ac:dyDescent="0.2">
      <c r="A63" s="10"/>
      <c r="B63" s="58"/>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2.75" customHeight="1" x14ac:dyDescent="0.2">
      <c r="A64" s="10"/>
      <c r="B64" s="58"/>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2.75" customHeight="1" x14ac:dyDescent="0.2">
      <c r="A65" s="10"/>
      <c r="B65" s="58"/>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2.75" customHeight="1" x14ac:dyDescent="0.2">
      <c r="A66" s="10"/>
      <c r="B66" s="58"/>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2.75" customHeight="1" x14ac:dyDescent="0.2">
      <c r="A67" s="10"/>
      <c r="B67" s="58"/>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2.75" customHeight="1" x14ac:dyDescent="0.2">
      <c r="A68" s="10"/>
      <c r="B68" s="58"/>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2.75" customHeight="1" x14ac:dyDescent="0.2">
      <c r="A69" s="10"/>
      <c r="B69" s="58"/>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2.75" customHeight="1" x14ac:dyDescent="0.2">
      <c r="A70" s="10"/>
      <c r="B70" s="58"/>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2.75" customHeight="1" x14ac:dyDescent="0.2">
      <c r="A71" s="10"/>
      <c r="B71" s="58"/>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2.75" customHeight="1" x14ac:dyDescent="0.2">
      <c r="A72" s="10"/>
      <c r="B72" s="58"/>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2.75" customHeight="1" x14ac:dyDescent="0.2">
      <c r="A73" s="10"/>
      <c r="B73" s="58"/>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2.75" customHeight="1" x14ac:dyDescent="0.2">
      <c r="A74" s="10"/>
      <c r="B74" s="58"/>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2.75" customHeight="1" x14ac:dyDescent="0.2">
      <c r="A75" s="10"/>
      <c r="B75" s="58"/>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2.75" customHeight="1" x14ac:dyDescent="0.2">
      <c r="A76" s="10"/>
      <c r="B76" s="58"/>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2.75" customHeight="1" x14ac:dyDescent="0.2">
      <c r="A77" s="10"/>
      <c r="B77" s="58"/>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2.75" customHeight="1" x14ac:dyDescent="0.2">
      <c r="A78" s="10"/>
      <c r="B78" s="58"/>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2.75" customHeight="1" x14ac:dyDescent="0.2">
      <c r="A79" s="10"/>
      <c r="B79" s="58"/>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2.75" customHeight="1" x14ac:dyDescent="0.2">
      <c r="A80" s="10"/>
      <c r="B80" s="58"/>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2.75" customHeight="1" x14ac:dyDescent="0.2">
      <c r="A81" s="10"/>
      <c r="B81" s="58"/>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2.75" customHeight="1" x14ac:dyDescent="0.2">
      <c r="A82" s="10"/>
      <c r="B82" s="58"/>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2.75" customHeight="1" x14ac:dyDescent="0.2">
      <c r="A83" s="10"/>
      <c r="B83" s="58"/>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2.75" customHeight="1" x14ac:dyDescent="0.2">
      <c r="A84" s="10"/>
      <c r="B84" s="58"/>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2.75" customHeight="1" x14ac:dyDescent="0.2">
      <c r="A85" s="10"/>
      <c r="B85" s="58"/>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2.75" customHeight="1" x14ac:dyDescent="0.2">
      <c r="A86" s="10"/>
      <c r="B86" s="58"/>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2.75" customHeight="1" x14ac:dyDescent="0.2">
      <c r="A87" s="10"/>
      <c r="B87" s="58"/>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2.75" customHeight="1" x14ac:dyDescent="0.2">
      <c r="A88" s="10"/>
      <c r="B88" s="58"/>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2.75" customHeight="1" x14ac:dyDescent="0.2">
      <c r="A89" s="10"/>
      <c r="B89" s="58"/>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2.75" customHeight="1" x14ac:dyDescent="0.2">
      <c r="A90" s="10"/>
      <c r="B90" s="58"/>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2.75" customHeight="1" x14ac:dyDescent="0.2">
      <c r="A91" s="10"/>
      <c r="B91" s="58"/>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2.75" customHeight="1" x14ac:dyDescent="0.2">
      <c r="A92" s="10"/>
      <c r="B92" s="58"/>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2.75" customHeight="1" x14ac:dyDescent="0.2">
      <c r="A93" s="10"/>
      <c r="B93" s="58"/>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2.75" customHeight="1" x14ac:dyDescent="0.2">
      <c r="A94" s="10"/>
      <c r="B94" s="58"/>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2.75" customHeight="1" x14ac:dyDescent="0.2">
      <c r="A95" s="10"/>
      <c r="B95" s="58"/>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2.75" customHeight="1" x14ac:dyDescent="0.2">
      <c r="A96" s="10"/>
      <c r="B96" s="58"/>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2.75" customHeight="1" x14ac:dyDescent="0.2">
      <c r="A97" s="10"/>
      <c r="B97" s="58"/>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2.75" customHeight="1" x14ac:dyDescent="0.2">
      <c r="A98" s="10"/>
      <c r="B98" s="58"/>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2.75" customHeight="1" x14ac:dyDescent="0.2">
      <c r="A99" s="10"/>
      <c r="B99" s="58"/>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2.75" customHeight="1" x14ac:dyDescent="0.2">
      <c r="A100" s="10"/>
      <c r="B100" s="58"/>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2">
      <c r="A101" s="10"/>
      <c r="B101" s="58"/>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2">
      <c r="A102" s="10"/>
      <c r="B102" s="58"/>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2">
      <c r="A103" s="10"/>
      <c r="B103" s="58"/>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2">
      <c r="A104" s="10"/>
      <c r="B104" s="58"/>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2">
      <c r="A105" s="10"/>
      <c r="B105" s="58"/>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2">
      <c r="A106" s="10"/>
      <c r="B106" s="58"/>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2">
      <c r="A107" s="10"/>
      <c r="B107" s="58"/>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2">
      <c r="A108" s="10"/>
      <c r="B108" s="58"/>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2">
      <c r="A109" s="10"/>
      <c r="B109" s="58"/>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2">
      <c r="A110" s="10"/>
      <c r="B110" s="58"/>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2">
      <c r="A111" s="10"/>
      <c r="B111" s="58"/>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2">
      <c r="A112" s="10"/>
      <c r="B112" s="58"/>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2">
      <c r="A113" s="10"/>
      <c r="B113" s="58"/>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2">
      <c r="A114" s="10"/>
      <c r="B114" s="58"/>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2">
      <c r="A115" s="10"/>
      <c r="B115" s="58"/>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2">
      <c r="A116" s="10"/>
      <c r="B116" s="58"/>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2">
      <c r="A117" s="10"/>
      <c r="B117" s="58"/>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2">
      <c r="A118" s="10"/>
      <c r="B118" s="58"/>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2">
      <c r="A119" s="10"/>
      <c r="B119" s="58"/>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2">
      <c r="A120" s="10"/>
      <c r="B120" s="58"/>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2">
      <c r="A121" s="10"/>
      <c r="B121" s="58"/>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2">
      <c r="A122" s="10"/>
      <c r="B122" s="58"/>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2">
      <c r="A123" s="10"/>
      <c r="B123" s="58"/>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2">
      <c r="A124" s="10"/>
      <c r="B124" s="58"/>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2">
      <c r="A125" s="10"/>
      <c r="B125" s="58"/>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2">
      <c r="A126" s="10"/>
      <c r="B126" s="58"/>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2">
      <c r="A127" s="10"/>
      <c r="B127" s="58"/>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2">
      <c r="A128" s="10"/>
      <c r="B128" s="58"/>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2">
      <c r="A129" s="10"/>
      <c r="B129" s="58"/>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2">
      <c r="A130" s="10"/>
      <c r="B130" s="58"/>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2">
      <c r="A131" s="10"/>
      <c r="B131" s="58"/>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2">
      <c r="A132" s="10"/>
      <c r="B132" s="58"/>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2">
      <c r="A133" s="10"/>
      <c r="B133" s="58"/>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2">
      <c r="A134" s="10"/>
      <c r="B134" s="58"/>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2">
      <c r="A135" s="10"/>
      <c r="B135" s="58"/>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2">
      <c r="A136" s="10"/>
      <c r="B136" s="58"/>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2">
      <c r="A137" s="10"/>
      <c r="B137" s="58"/>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2">
      <c r="A138" s="10"/>
      <c r="B138" s="58"/>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2">
      <c r="A139" s="10"/>
      <c r="B139" s="58"/>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2">
      <c r="A140" s="10"/>
      <c r="B140" s="58"/>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2">
      <c r="A141" s="10"/>
      <c r="B141" s="58"/>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2">
      <c r="A142" s="10"/>
      <c r="B142" s="58"/>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2">
      <c r="A143" s="10"/>
      <c r="B143" s="58"/>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2">
      <c r="A144" s="10"/>
      <c r="B144" s="58"/>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2">
      <c r="A145" s="10"/>
      <c r="B145" s="58"/>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2">
      <c r="A146" s="10"/>
      <c r="B146" s="58"/>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2">
      <c r="A147" s="10"/>
      <c r="B147" s="58"/>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2">
      <c r="A148" s="10"/>
      <c r="B148" s="58"/>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2">
      <c r="A149" s="10"/>
      <c r="B149" s="58"/>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2">
      <c r="A150" s="10"/>
      <c r="B150" s="58"/>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2">
      <c r="A151" s="10"/>
      <c r="B151" s="58"/>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2">
      <c r="A152" s="10"/>
      <c r="B152" s="58"/>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2">
      <c r="A153" s="10"/>
      <c r="B153" s="58"/>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2">
      <c r="A154" s="10"/>
      <c r="B154" s="58"/>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2">
      <c r="A155" s="10"/>
      <c r="B155" s="58"/>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2">
      <c r="A156" s="10"/>
      <c r="B156" s="58"/>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2">
      <c r="A157" s="10"/>
      <c r="B157" s="58"/>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2">
      <c r="A158" s="10"/>
      <c r="B158" s="58"/>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2">
      <c r="A159" s="10"/>
      <c r="B159" s="58"/>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2">
      <c r="A160" s="10"/>
      <c r="B160" s="58"/>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2">
      <c r="A161" s="10"/>
      <c r="B161" s="58"/>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2">
      <c r="A162" s="10"/>
      <c r="B162" s="58"/>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2">
      <c r="A163" s="10"/>
      <c r="B163" s="58"/>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2">
      <c r="A164" s="10"/>
      <c r="B164" s="58"/>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2">
      <c r="A165" s="10"/>
      <c r="B165" s="58"/>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2">
      <c r="A166" s="10"/>
      <c r="B166" s="58"/>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2">
      <c r="A167" s="10"/>
      <c r="B167" s="58"/>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2">
      <c r="A168" s="10"/>
      <c r="B168" s="58"/>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2">
      <c r="A169" s="10"/>
      <c r="B169" s="58"/>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2">
      <c r="A170" s="10"/>
      <c r="B170" s="58"/>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2">
      <c r="A171" s="10"/>
      <c r="B171" s="58"/>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2">
      <c r="A172" s="10"/>
      <c r="B172" s="58"/>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2">
      <c r="A173" s="10"/>
      <c r="B173" s="58"/>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2">
      <c r="A174" s="10"/>
      <c r="B174" s="58"/>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2">
      <c r="A175" s="10"/>
      <c r="B175" s="58"/>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2">
      <c r="A176" s="10"/>
      <c r="B176" s="58"/>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2">
      <c r="A177" s="10"/>
      <c r="B177" s="58"/>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2">
      <c r="A178" s="10"/>
      <c r="B178" s="58"/>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2">
      <c r="A179" s="10"/>
      <c r="B179" s="58"/>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2">
      <c r="A180" s="10"/>
      <c r="B180" s="58"/>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2">
      <c r="A181" s="10"/>
      <c r="B181" s="58"/>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2">
      <c r="A182" s="10"/>
      <c r="B182" s="58"/>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2">
      <c r="A183" s="10"/>
      <c r="B183" s="58"/>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2">
      <c r="A184" s="10"/>
      <c r="B184" s="58"/>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2">
      <c r="A185" s="10"/>
      <c r="B185" s="58"/>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2">
      <c r="A186" s="10"/>
      <c r="B186" s="58"/>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2">
      <c r="A187" s="10"/>
      <c r="B187" s="58"/>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2">
      <c r="A188" s="10"/>
      <c r="B188" s="58"/>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2">
      <c r="A189" s="10"/>
      <c r="B189" s="58"/>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2">
      <c r="A190" s="10"/>
      <c r="B190" s="58"/>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2">
      <c r="A191" s="10"/>
      <c r="B191" s="58"/>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2">
      <c r="A192" s="10"/>
      <c r="B192" s="58"/>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2">
      <c r="A193" s="10"/>
      <c r="B193" s="58"/>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2">
      <c r="A194" s="10"/>
      <c r="B194" s="58"/>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2">
      <c r="A195" s="10"/>
      <c r="B195" s="58"/>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2">
      <c r="A196" s="10"/>
      <c r="B196" s="58"/>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2">
      <c r="A197" s="10"/>
      <c r="B197" s="58"/>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2">
      <c r="A198" s="10"/>
      <c r="B198" s="58"/>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2">
      <c r="A199" s="10"/>
      <c r="B199" s="58"/>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2">
      <c r="A200" s="10"/>
      <c r="B200" s="58"/>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2">
      <c r="A201" s="10"/>
      <c r="B201" s="58"/>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2">
      <c r="A202" s="10"/>
      <c r="B202" s="58"/>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2">
      <c r="A203" s="10"/>
      <c r="B203" s="58"/>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2">
      <c r="A204" s="10"/>
      <c r="B204" s="58"/>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2">
      <c r="A205" s="10"/>
      <c r="B205" s="58"/>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2">
      <c r="A206" s="10"/>
      <c r="B206" s="58"/>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2">
      <c r="A207" s="10"/>
      <c r="B207" s="58"/>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2">
      <c r="A208" s="10"/>
      <c r="B208" s="58"/>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2">
      <c r="A209" s="10"/>
      <c r="B209" s="58"/>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2">
      <c r="A210" s="10"/>
      <c r="B210" s="58"/>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2">
      <c r="A211" s="10"/>
      <c r="B211" s="58"/>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2">
      <c r="A212" s="10"/>
      <c r="B212" s="58"/>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2">
      <c r="A213" s="10"/>
      <c r="B213" s="58"/>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2">
      <c r="A214" s="10"/>
      <c r="B214" s="58"/>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2">
      <c r="A215" s="10"/>
      <c r="B215" s="58"/>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2">
      <c r="A216" s="10"/>
      <c r="B216" s="58"/>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2">
      <c r="A217" s="10"/>
      <c r="B217" s="58"/>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2">
      <c r="A218" s="10"/>
      <c r="B218" s="58"/>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2">
      <c r="A219" s="10"/>
      <c r="B219" s="58"/>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2">
      <c r="A220" s="10"/>
      <c r="B220" s="58"/>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2">
      <c r="A221" s="10"/>
      <c r="B221" s="58"/>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2">
      <c r="A222" s="10"/>
      <c r="B222" s="58"/>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2">
      <c r="A223" s="10"/>
      <c r="B223" s="58"/>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2">
      <c r="A224" s="10"/>
      <c r="B224" s="58"/>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2">
      <c r="A225" s="10"/>
      <c r="B225" s="58"/>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2">
      <c r="A226" s="10"/>
      <c r="B226" s="58"/>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2">
      <c r="A227" s="10"/>
      <c r="B227" s="58"/>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2">
      <c r="A228" s="10"/>
      <c r="B228" s="58"/>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2">
      <c r="A229" s="10"/>
      <c r="B229" s="58"/>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2">
      <c r="A230" s="10"/>
      <c r="B230" s="58"/>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2">
      <c r="A231" s="10"/>
      <c r="B231" s="58"/>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2">
      <c r="A232" s="10"/>
      <c r="B232" s="58"/>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2">
      <c r="A233" s="10"/>
      <c r="B233" s="58"/>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2">
      <c r="A234" s="10"/>
      <c r="B234" s="58"/>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2">
      <c r="A235" s="10"/>
      <c r="B235" s="58"/>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2">
      <c r="A236" s="10"/>
      <c r="B236" s="58"/>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2">
      <c r="A237" s="10"/>
      <c r="B237" s="58"/>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2">
      <c r="A238" s="10"/>
      <c r="B238" s="58"/>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2">
      <c r="A239" s="10"/>
      <c r="B239" s="58"/>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2">
      <c r="A240" s="10"/>
      <c r="B240" s="58"/>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2">
      <c r="A241" s="10"/>
      <c r="B241" s="58"/>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2">
      <c r="A242" s="10"/>
      <c r="B242" s="58"/>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2">
      <c r="A243" s="10"/>
      <c r="B243" s="58"/>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2">
      <c r="A244" s="10"/>
      <c r="B244" s="58"/>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2">
      <c r="A245" s="10"/>
      <c r="B245" s="58"/>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2">
      <c r="A246" s="10"/>
      <c r="B246" s="58"/>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2">
      <c r="A247" s="10"/>
      <c r="B247" s="58"/>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2">
      <c r="A248" s="10"/>
      <c r="B248" s="58"/>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2">
      <c r="A249" s="10"/>
      <c r="B249" s="58"/>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2">
      <c r="A250" s="10"/>
      <c r="B250" s="58"/>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2">
      <c r="A251" s="10"/>
      <c r="B251" s="58"/>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2">
      <c r="A252" s="10"/>
      <c r="B252" s="58"/>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2">
      <c r="A253" s="10"/>
      <c r="B253" s="58"/>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2">
      <c r="A254" s="10"/>
      <c r="B254" s="58"/>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2">
      <c r="A255" s="10"/>
      <c r="B255" s="58"/>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2">
      <c r="A256" s="10"/>
      <c r="B256" s="58"/>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2">
      <c r="A257" s="10"/>
      <c r="B257" s="58"/>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2">
      <c r="A258" s="10"/>
      <c r="B258" s="58"/>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2">
      <c r="A259" s="10"/>
      <c r="B259" s="58"/>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2">
      <c r="A260" s="10"/>
      <c r="B260" s="58"/>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2">
      <c r="A261" s="10"/>
      <c r="B261" s="58"/>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2">
      <c r="A262" s="10"/>
      <c r="B262" s="58"/>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2">
      <c r="A263" s="10"/>
      <c r="B263" s="58"/>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2">
      <c r="A264" s="10"/>
      <c r="B264" s="58"/>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2">
      <c r="A265" s="10"/>
      <c r="B265" s="58"/>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2">
      <c r="A266" s="10"/>
      <c r="B266" s="58"/>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2">
      <c r="A267" s="10"/>
      <c r="B267" s="58"/>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2">
      <c r="A268" s="10"/>
      <c r="B268" s="58"/>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2">
      <c r="A269" s="10"/>
      <c r="B269" s="58"/>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2">
      <c r="A270" s="10"/>
      <c r="B270" s="58"/>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2">
      <c r="A271" s="10"/>
      <c r="B271" s="58"/>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2">
      <c r="A272" s="10"/>
      <c r="B272" s="58"/>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2">
      <c r="A273" s="10"/>
      <c r="B273" s="58"/>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2">
      <c r="A274" s="10"/>
      <c r="B274" s="58"/>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2">
      <c r="A275" s="10"/>
      <c r="B275" s="58"/>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2">
      <c r="A276" s="10"/>
      <c r="B276" s="58"/>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2">
      <c r="A277" s="10"/>
      <c r="B277" s="58"/>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2">
      <c r="A278" s="10"/>
      <c r="B278" s="58"/>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2">
      <c r="A279" s="10"/>
      <c r="B279" s="58"/>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2">
      <c r="A280" s="10"/>
      <c r="B280" s="58"/>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2">
      <c r="A281" s="10"/>
      <c r="B281" s="58"/>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2">
      <c r="A282" s="10"/>
      <c r="B282" s="58"/>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2">
      <c r="A283" s="10"/>
      <c r="B283" s="58"/>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2">
      <c r="A284" s="10"/>
      <c r="B284" s="58"/>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2">
      <c r="A285" s="10"/>
      <c r="B285" s="58"/>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2">
      <c r="A286" s="10"/>
      <c r="B286" s="58"/>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2">
      <c r="A287" s="10"/>
      <c r="B287" s="58"/>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2">
      <c r="A288" s="10"/>
      <c r="B288" s="58"/>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2">
      <c r="A289" s="10"/>
      <c r="B289" s="58"/>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2">
      <c r="A290" s="10"/>
      <c r="B290" s="58"/>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2">
      <c r="A291" s="10"/>
      <c r="B291" s="58"/>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2">
      <c r="A292" s="10"/>
      <c r="B292" s="58"/>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2">
      <c r="A293" s="10"/>
      <c r="B293" s="58"/>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2">
      <c r="A294" s="10"/>
      <c r="B294" s="58"/>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2">
      <c r="A295" s="10"/>
      <c r="B295" s="58"/>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2">
      <c r="A296" s="10"/>
      <c r="B296" s="58"/>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2">
      <c r="A297" s="10"/>
      <c r="B297" s="58"/>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2">
      <c r="A298" s="10"/>
      <c r="B298" s="58"/>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2">
      <c r="A299" s="10"/>
      <c r="B299" s="58"/>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2">
      <c r="A300" s="10"/>
      <c r="B300" s="58"/>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2">
      <c r="A301" s="10"/>
      <c r="B301" s="58"/>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2">
      <c r="A302" s="10"/>
      <c r="B302" s="58"/>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2">
      <c r="A303" s="10"/>
      <c r="B303" s="58"/>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2">
      <c r="A304" s="10"/>
      <c r="B304" s="58"/>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2">
      <c r="A305" s="10"/>
      <c r="B305" s="58"/>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2">
      <c r="A306" s="10"/>
      <c r="B306" s="58"/>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2">
      <c r="A307" s="10"/>
      <c r="B307" s="58"/>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2">
      <c r="A308" s="10"/>
      <c r="B308" s="58"/>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2">
      <c r="A309" s="10"/>
      <c r="B309" s="58"/>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2">
      <c r="A310" s="10"/>
      <c r="B310" s="58"/>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2">
      <c r="A311" s="10"/>
      <c r="B311" s="58"/>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2">
      <c r="A312" s="10"/>
      <c r="B312" s="58"/>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2">
      <c r="A313" s="10"/>
      <c r="B313" s="58"/>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2">
      <c r="A314" s="10"/>
      <c r="B314" s="58"/>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2">
      <c r="A315" s="10"/>
      <c r="B315" s="58"/>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2">
      <c r="A316" s="10"/>
      <c r="B316" s="58"/>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2">
      <c r="A317" s="10"/>
      <c r="B317" s="58"/>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2">
      <c r="A318" s="10"/>
      <c r="B318" s="58"/>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2">
      <c r="A319" s="10"/>
      <c r="B319" s="58"/>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2">
      <c r="A320" s="10"/>
      <c r="B320" s="58"/>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2">
      <c r="A321" s="10"/>
      <c r="B321" s="58"/>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2">
      <c r="A322" s="10"/>
      <c r="B322" s="58"/>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2">
      <c r="A323" s="10"/>
      <c r="B323" s="58"/>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2">
      <c r="A324" s="10"/>
      <c r="B324" s="58"/>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2">
      <c r="A325" s="10"/>
      <c r="B325" s="58"/>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2">
      <c r="A326" s="10"/>
      <c r="B326" s="58"/>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2">
      <c r="A327" s="10"/>
      <c r="B327" s="58"/>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2">
      <c r="A328" s="10"/>
      <c r="B328" s="58"/>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2">
      <c r="A329" s="10"/>
      <c r="B329" s="58"/>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2">
      <c r="A330" s="10"/>
      <c r="B330" s="58"/>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2">
      <c r="A331" s="10"/>
      <c r="B331" s="58"/>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2">
      <c r="A332" s="10"/>
      <c r="B332" s="58"/>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2">
      <c r="A333" s="10"/>
      <c r="B333" s="58"/>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2">
      <c r="A334" s="10"/>
      <c r="B334" s="58"/>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2">
      <c r="A335" s="10"/>
      <c r="B335" s="58"/>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2">
      <c r="A336" s="10"/>
      <c r="B336" s="58"/>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2">
      <c r="A337" s="10"/>
      <c r="B337" s="58"/>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2">
      <c r="A338" s="10"/>
      <c r="B338" s="58"/>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2">
      <c r="A339" s="10"/>
      <c r="B339" s="58"/>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2">
      <c r="A340" s="10"/>
      <c r="B340" s="58"/>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2">
      <c r="A341" s="10"/>
      <c r="B341" s="58"/>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2">
      <c r="A342" s="10"/>
      <c r="B342" s="58"/>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2">
      <c r="A343" s="10"/>
      <c r="B343" s="58"/>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2">
      <c r="A344" s="10"/>
      <c r="B344" s="58"/>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2">
      <c r="A345" s="10"/>
      <c r="B345" s="58"/>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2">
      <c r="A346" s="10"/>
      <c r="B346" s="58"/>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2">
      <c r="A347" s="10"/>
      <c r="B347" s="58"/>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2">
      <c r="A348" s="10"/>
      <c r="B348" s="58"/>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2">
      <c r="A349" s="10"/>
      <c r="B349" s="58"/>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2">
      <c r="A350" s="10"/>
      <c r="B350" s="58"/>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2">
      <c r="A351" s="10"/>
      <c r="B351" s="58"/>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2">
      <c r="A352" s="10"/>
      <c r="B352" s="58"/>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2">
      <c r="A353" s="10"/>
      <c r="B353" s="58"/>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2">
      <c r="A354" s="10"/>
      <c r="B354" s="58"/>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2">
      <c r="A355" s="10"/>
      <c r="B355" s="58"/>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2">
      <c r="A356" s="10"/>
      <c r="B356" s="58"/>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2">
      <c r="A357" s="10"/>
      <c r="B357" s="58"/>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2">
      <c r="A358" s="10"/>
      <c r="B358" s="58"/>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2">
      <c r="A359" s="10"/>
      <c r="B359" s="58"/>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2">
      <c r="A360" s="10"/>
      <c r="B360" s="58"/>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2">
      <c r="A361" s="10"/>
      <c r="B361" s="58"/>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2">
      <c r="A362" s="10"/>
      <c r="B362" s="58"/>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2">
      <c r="A363" s="10"/>
      <c r="B363" s="58"/>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2">
      <c r="A364" s="10"/>
      <c r="B364" s="58"/>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2">
      <c r="A365" s="10"/>
      <c r="B365" s="58"/>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2">
      <c r="A366" s="10"/>
      <c r="B366" s="58"/>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2">
      <c r="A367" s="10"/>
      <c r="B367" s="58"/>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2">
      <c r="A368" s="10"/>
      <c r="B368" s="58"/>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2">
      <c r="A369" s="10"/>
      <c r="B369" s="58"/>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2">
      <c r="A370" s="10"/>
      <c r="B370" s="58"/>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2">
      <c r="A371" s="10"/>
      <c r="B371" s="58"/>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2">
      <c r="A372" s="10"/>
      <c r="B372" s="58"/>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2">
      <c r="A373" s="10"/>
      <c r="B373" s="58"/>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2">
      <c r="A374" s="10"/>
      <c r="B374" s="58"/>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2">
      <c r="A375" s="10"/>
      <c r="B375" s="58"/>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2">
      <c r="A376" s="10"/>
      <c r="B376" s="58"/>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2">
      <c r="A377" s="10"/>
      <c r="B377" s="58"/>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2">
      <c r="A378" s="10"/>
      <c r="B378" s="58"/>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2">
      <c r="A379" s="10"/>
      <c r="B379" s="58"/>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2">
      <c r="A380" s="10"/>
      <c r="B380" s="58"/>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2">
      <c r="A381" s="10"/>
      <c r="B381" s="58"/>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2">
      <c r="A382" s="10"/>
      <c r="B382" s="58"/>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2">
      <c r="A383" s="10"/>
      <c r="B383" s="58"/>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2">
      <c r="A384" s="10"/>
      <c r="B384" s="58"/>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2">
      <c r="A385" s="10"/>
      <c r="B385" s="58"/>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2">
      <c r="A386" s="10"/>
      <c r="B386" s="58"/>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2">
      <c r="A387" s="10"/>
      <c r="B387" s="58"/>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2">
      <c r="A388" s="10"/>
      <c r="B388" s="58"/>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2">
      <c r="A389" s="10"/>
      <c r="B389" s="58"/>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2">
      <c r="A390" s="10"/>
      <c r="B390" s="58"/>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2">
      <c r="A391" s="10"/>
      <c r="B391" s="58"/>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2">
      <c r="A392" s="10"/>
      <c r="B392" s="58"/>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2">
      <c r="A393" s="10"/>
      <c r="B393" s="58"/>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2">
      <c r="A394" s="10"/>
      <c r="B394" s="58"/>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2">
      <c r="A395" s="10"/>
      <c r="B395" s="58"/>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2">
      <c r="A396" s="10"/>
      <c r="B396" s="58"/>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2">
      <c r="A397" s="10"/>
      <c r="B397" s="58"/>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2">
      <c r="A398" s="10"/>
      <c r="B398" s="58"/>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2">
      <c r="A399" s="10"/>
      <c r="B399" s="58"/>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2">
      <c r="A400" s="10"/>
      <c r="B400" s="58"/>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2">
      <c r="A401" s="10"/>
      <c r="B401" s="58"/>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2">
      <c r="A402" s="10"/>
      <c r="B402" s="58"/>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2">
      <c r="A403" s="10"/>
      <c r="B403" s="58"/>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2">
      <c r="A404" s="10"/>
      <c r="B404" s="58"/>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2">
      <c r="A405" s="10"/>
      <c r="B405" s="58"/>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2">
      <c r="A406" s="10"/>
      <c r="B406" s="58"/>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2">
      <c r="A407" s="10"/>
      <c r="B407" s="58"/>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2">
      <c r="A408" s="10"/>
      <c r="B408" s="58"/>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2">
      <c r="A409" s="10"/>
      <c r="B409" s="58"/>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2">
      <c r="A410" s="10"/>
      <c r="B410" s="58"/>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2">
      <c r="A411" s="10"/>
      <c r="B411" s="58"/>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2">
      <c r="A412" s="10"/>
      <c r="B412" s="58"/>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2">
      <c r="A413" s="10"/>
      <c r="B413" s="58"/>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2">
      <c r="A414" s="10"/>
      <c r="B414" s="58"/>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2">
      <c r="A415" s="10"/>
      <c r="B415" s="58"/>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2">
      <c r="A416" s="10"/>
      <c r="B416" s="58"/>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2">
      <c r="A417" s="10"/>
      <c r="B417" s="58"/>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2">
      <c r="A418" s="10"/>
      <c r="B418" s="58"/>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2">
      <c r="A419" s="10"/>
      <c r="B419" s="58"/>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2">
      <c r="A420" s="10"/>
      <c r="B420" s="58"/>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2">
      <c r="A421" s="10"/>
      <c r="B421" s="58"/>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2">
      <c r="A422" s="10"/>
      <c r="B422" s="58"/>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2">
      <c r="A423" s="10"/>
      <c r="B423" s="58"/>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2">
      <c r="A424" s="10"/>
      <c r="B424" s="58"/>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2">
      <c r="A425" s="10"/>
      <c r="B425" s="58"/>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2">
      <c r="A426" s="10"/>
      <c r="B426" s="58"/>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2">
      <c r="A427" s="10"/>
      <c r="B427" s="58"/>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2">
      <c r="A428" s="10"/>
      <c r="B428" s="58"/>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2">
      <c r="A429" s="10"/>
      <c r="B429" s="58"/>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2">
      <c r="A430" s="10"/>
      <c r="B430" s="58"/>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2">
      <c r="A431" s="10"/>
      <c r="B431" s="58"/>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2">
      <c r="A432" s="10"/>
      <c r="B432" s="58"/>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2">
      <c r="A433" s="10"/>
      <c r="B433" s="58"/>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2">
      <c r="A434" s="10"/>
      <c r="B434" s="58"/>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2">
      <c r="A435" s="10"/>
      <c r="B435" s="58"/>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2">
      <c r="A436" s="10"/>
      <c r="B436" s="58"/>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2">
      <c r="A437" s="10"/>
      <c r="B437" s="58"/>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2">
      <c r="A438" s="10"/>
      <c r="B438" s="58"/>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2">
      <c r="A439" s="10"/>
      <c r="B439" s="58"/>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2">
      <c r="A440" s="10"/>
      <c r="B440" s="58"/>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2">
      <c r="A441" s="10"/>
      <c r="B441" s="58"/>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2">
      <c r="A442" s="10"/>
      <c r="B442" s="58"/>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2">
      <c r="A443" s="10"/>
      <c r="B443" s="58"/>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2">
      <c r="A444" s="10"/>
      <c r="B444" s="58"/>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2">
      <c r="A445" s="10"/>
      <c r="B445" s="58"/>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2">
      <c r="A446" s="10"/>
      <c r="B446" s="58"/>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2">
      <c r="A447" s="10"/>
      <c r="B447" s="58"/>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2">
      <c r="A448" s="10"/>
      <c r="B448" s="58"/>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2">
      <c r="A449" s="10"/>
      <c r="B449" s="58"/>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2">
      <c r="A450" s="10"/>
      <c r="B450" s="58"/>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2">
      <c r="A451" s="10"/>
      <c r="B451" s="58"/>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2">
      <c r="A452" s="10"/>
      <c r="B452" s="58"/>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2">
      <c r="A453" s="10"/>
      <c r="B453" s="58"/>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2">
      <c r="A454" s="10"/>
      <c r="B454" s="58"/>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2">
      <c r="A455" s="10"/>
      <c r="B455" s="58"/>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2">
      <c r="A456" s="10"/>
      <c r="B456" s="58"/>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2">
      <c r="A457" s="10"/>
      <c r="B457" s="58"/>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2">
      <c r="A458" s="10"/>
      <c r="B458" s="58"/>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2">
      <c r="A459" s="10"/>
      <c r="B459" s="58"/>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2">
      <c r="A460" s="10"/>
      <c r="B460" s="58"/>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2">
      <c r="A461" s="10"/>
      <c r="B461" s="58"/>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2">
      <c r="A462" s="10"/>
      <c r="B462" s="58"/>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2">
      <c r="A463" s="10"/>
      <c r="B463" s="58"/>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2">
      <c r="A464" s="10"/>
      <c r="B464" s="58"/>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2">
      <c r="A465" s="10"/>
      <c r="B465" s="58"/>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2">
      <c r="A466" s="10"/>
      <c r="B466" s="58"/>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2">
      <c r="A467" s="10"/>
      <c r="B467" s="58"/>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2">
      <c r="A468" s="10"/>
      <c r="B468" s="58"/>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2">
      <c r="A469" s="10"/>
      <c r="B469" s="58"/>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2">
      <c r="A470" s="10"/>
      <c r="B470" s="58"/>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2">
      <c r="A471" s="10"/>
      <c r="B471" s="58"/>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2">
      <c r="A472" s="10"/>
      <c r="B472" s="58"/>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2">
      <c r="A473" s="10"/>
      <c r="B473" s="58"/>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2">
      <c r="A474" s="10"/>
      <c r="B474" s="58"/>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2">
      <c r="A475" s="10"/>
      <c r="B475" s="58"/>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2">
      <c r="A476" s="10"/>
      <c r="B476" s="58"/>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2">
      <c r="A477" s="10"/>
      <c r="B477" s="58"/>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2">
      <c r="A478" s="10"/>
      <c r="B478" s="58"/>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2">
      <c r="A479" s="10"/>
      <c r="B479" s="58"/>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2">
      <c r="A480" s="10"/>
      <c r="B480" s="58"/>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2">
      <c r="A481" s="10"/>
      <c r="B481" s="58"/>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2">
      <c r="A482" s="10"/>
      <c r="B482" s="58"/>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2">
      <c r="A483" s="10"/>
      <c r="B483" s="58"/>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2">
      <c r="A484" s="10"/>
      <c r="B484" s="58"/>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2">
      <c r="A485" s="10"/>
      <c r="B485" s="58"/>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2">
      <c r="A486" s="10"/>
      <c r="B486" s="58"/>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2">
      <c r="A487" s="10"/>
      <c r="B487" s="58"/>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2">
      <c r="A488" s="10"/>
      <c r="B488" s="58"/>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2">
      <c r="A489" s="10"/>
      <c r="B489" s="58"/>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2">
      <c r="A490" s="10"/>
      <c r="B490" s="58"/>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2">
      <c r="A491" s="10"/>
      <c r="B491" s="58"/>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2">
      <c r="A492" s="10"/>
      <c r="B492" s="58"/>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2">
      <c r="A493" s="10"/>
      <c r="B493" s="58"/>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2">
      <c r="A494" s="10"/>
      <c r="B494" s="58"/>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2">
      <c r="A495" s="10"/>
      <c r="B495" s="58"/>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2">
      <c r="A496" s="10"/>
      <c r="B496" s="58"/>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2">
      <c r="A497" s="10"/>
      <c r="B497" s="58"/>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2">
      <c r="A498" s="10"/>
      <c r="B498" s="58"/>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2">
      <c r="A499" s="10"/>
      <c r="B499" s="58"/>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2">
      <c r="A500" s="10"/>
      <c r="B500" s="58"/>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2">
      <c r="A501" s="10"/>
      <c r="B501" s="58"/>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2">
      <c r="A502" s="10"/>
      <c r="B502" s="58"/>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2">
      <c r="A503" s="10"/>
      <c r="B503" s="58"/>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2">
      <c r="A504" s="10"/>
      <c r="B504" s="58"/>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2">
      <c r="A505" s="10"/>
      <c r="B505" s="58"/>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2">
      <c r="A506" s="10"/>
      <c r="B506" s="58"/>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2">
      <c r="A507" s="10"/>
      <c r="B507" s="58"/>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2">
      <c r="A508" s="10"/>
      <c r="B508" s="58"/>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2">
      <c r="A509" s="10"/>
      <c r="B509" s="58"/>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2">
      <c r="A510" s="10"/>
      <c r="B510" s="58"/>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2">
      <c r="A511" s="10"/>
      <c r="B511" s="58"/>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2">
      <c r="A512" s="10"/>
      <c r="B512" s="58"/>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2">
      <c r="A513" s="10"/>
      <c r="B513" s="58"/>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2">
      <c r="A514" s="10"/>
      <c r="B514" s="58"/>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2">
      <c r="A515" s="10"/>
      <c r="B515" s="58"/>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2">
      <c r="A516" s="10"/>
      <c r="B516" s="58"/>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2">
      <c r="A517" s="10"/>
      <c r="B517" s="58"/>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2">
      <c r="A518" s="10"/>
      <c r="B518" s="58"/>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2">
      <c r="A519" s="10"/>
      <c r="B519" s="58"/>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2">
      <c r="A520" s="10"/>
      <c r="B520" s="58"/>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2">
      <c r="A521" s="10"/>
      <c r="B521" s="58"/>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2">
      <c r="A522" s="10"/>
      <c r="B522" s="58"/>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2">
      <c r="A523" s="10"/>
      <c r="B523" s="58"/>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2">
      <c r="A524" s="10"/>
      <c r="B524" s="58"/>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2">
      <c r="A525" s="10"/>
      <c r="B525" s="58"/>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2">
      <c r="A526" s="10"/>
      <c r="B526" s="58"/>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2">
      <c r="A527" s="10"/>
      <c r="B527" s="58"/>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2">
      <c r="A528" s="10"/>
      <c r="B528" s="58"/>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2">
      <c r="A529" s="10"/>
      <c r="B529" s="58"/>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2">
      <c r="A530" s="10"/>
      <c r="B530" s="58"/>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2">
      <c r="A531" s="10"/>
      <c r="B531" s="58"/>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2">
      <c r="A532" s="10"/>
      <c r="B532" s="58"/>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2">
      <c r="A533" s="10"/>
      <c r="B533" s="58"/>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2">
      <c r="A534" s="10"/>
      <c r="B534" s="58"/>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2">
      <c r="A535" s="10"/>
      <c r="B535" s="58"/>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2">
      <c r="A536" s="10"/>
      <c r="B536" s="58"/>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2">
      <c r="A537" s="10"/>
      <c r="B537" s="58"/>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2">
      <c r="A538" s="10"/>
      <c r="B538" s="58"/>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2">
      <c r="A539" s="10"/>
      <c r="B539" s="58"/>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2">
      <c r="A540" s="10"/>
      <c r="B540" s="58"/>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2">
      <c r="A541" s="10"/>
      <c r="B541" s="58"/>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2">
      <c r="A542" s="10"/>
      <c r="B542" s="58"/>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2">
      <c r="A543" s="10"/>
      <c r="B543" s="58"/>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2">
      <c r="A544" s="10"/>
      <c r="B544" s="58"/>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2">
      <c r="A545" s="10"/>
      <c r="B545" s="58"/>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2">
      <c r="A546" s="10"/>
      <c r="B546" s="58"/>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2">
      <c r="A547" s="10"/>
      <c r="B547" s="58"/>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2">
      <c r="A548" s="10"/>
      <c r="B548" s="58"/>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2">
      <c r="A549" s="10"/>
      <c r="B549" s="58"/>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2">
      <c r="A550" s="10"/>
      <c r="B550" s="58"/>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2">
      <c r="A551" s="10"/>
      <c r="B551" s="58"/>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2">
      <c r="A552" s="10"/>
      <c r="B552" s="58"/>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2">
      <c r="A553" s="10"/>
      <c r="B553" s="58"/>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2">
      <c r="A554" s="10"/>
      <c r="B554" s="58"/>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2">
      <c r="A555" s="10"/>
      <c r="B555" s="58"/>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2">
      <c r="A556" s="10"/>
      <c r="B556" s="58"/>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2">
      <c r="A557" s="10"/>
      <c r="B557" s="58"/>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2">
      <c r="A558" s="10"/>
      <c r="B558" s="58"/>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2">
      <c r="A559" s="10"/>
      <c r="B559" s="58"/>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2">
      <c r="A560" s="10"/>
      <c r="B560" s="58"/>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2">
      <c r="A561" s="10"/>
      <c r="B561" s="58"/>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2">
      <c r="A562" s="10"/>
      <c r="B562" s="58"/>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2">
      <c r="A563" s="10"/>
      <c r="B563" s="58"/>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2">
      <c r="A564" s="10"/>
      <c r="B564" s="58"/>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2">
      <c r="A565" s="10"/>
      <c r="B565" s="58"/>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2">
      <c r="A566" s="10"/>
      <c r="B566" s="58"/>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2">
      <c r="A567" s="10"/>
      <c r="B567" s="58"/>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2">
      <c r="A568" s="10"/>
      <c r="B568" s="58"/>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2">
      <c r="A569" s="10"/>
      <c r="B569" s="58"/>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2">
      <c r="A570" s="10"/>
      <c r="B570" s="58"/>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2">
      <c r="A571" s="10"/>
      <c r="B571" s="58"/>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2">
      <c r="A572" s="10"/>
      <c r="B572" s="58"/>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2">
      <c r="A573" s="10"/>
      <c r="B573" s="58"/>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2">
      <c r="A574" s="10"/>
      <c r="B574" s="58"/>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2">
      <c r="A575" s="10"/>
      <c r="B575" s="58"/>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2">
      <c r="A576" s="10"/>
      <c r="B576" s="58"/>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2">
      <c r="A577" s="10"/>
      <c r="B577" s="58"/>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2">
      <c r="A578" s="10"/>
      <c r="B578" s="58"/>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2">
      <c r="A579" s="10"/>
      <c r="B579" s="58"/>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2">
      <c r="A580" s="10"/>
      <c r="B580" s="58"/>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2">
      <c r="A581" s="10"/>
      <c r="B581" s="58"/>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2">
      <c r="A582" s="10"/>
      <c r="B582" s="58"/>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2">
      <c r="A583" s="10"/>
      <c r="B583" s="58"/>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2">
      <c r="A584" s="10"/>
      <c r="B584" s="58"/>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2">
      <c r="A585" s="10"/>
      <c r="B585" s="58"/>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2">
      <c r="A586" s="10"/>
      <c r="B586" s="58"/>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2">
      <c r="A587" s="10"/>
      <c r="B587" s="58"/>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2">
      <c r="A588" s="10"/>
      <c r="B588" s="58"/>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2">
      <c r="A589" s="10"/>
      <c r="B589" s="58"/>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2">
      <c r="A590" s="10"/>
      <c r="B590" s="58"/>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2">
      <c r="A591" s="10"/>
      <c r="B591" s="58"/>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2">
      <c r="A592" s="10"/>
      <c r="B592" s="58"/>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2">
      <c r="A593" s="10"/>
      <c r="B593" s="58"/>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2">
      <c r="A594" s="10"/>
      <c r="B594" s="58"/>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2">
      <c r="A595" s="10"/>
      <c r="B595" s="58"/>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2">
      <c r="A596" s="10"/>
      <c r="B596" s="58"/>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2">
      <c r="A597" s="10"/>
      <c r="B597" s="58"/>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2">
      <c r="A598" s="10"/>
      <c r="B598" s="58"/>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2">
      <c r="A599" s="10"/>
      <c r="B599" s="58"/>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2">
      <c r="A600" s="10"/>
      <c r="B600" s="58"/>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2">
      <c r="A601" s="10"/>
      <c r="B601" s="58"/>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2">
      <c r="A602" s="10"/>
      <c r="B602" s="58"/>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2">
      <c r="A603" s="10"/>
      <c r="B603" s="58"/>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2">
      <c r="A604" s="10"/>
      <c r="B604" s="58"/>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2">
      <c r="A605" s="10"/>
      <c r="B605" s="58"/>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2">
      <c r="A606" s="10"/>
      <c r="B606" s="58"/>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2">
      <c r="A607" s="10"/>
      <c r="B607" s="58"/>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2">
      <c r="A608" s="10"/>
      <c r="B608" s="58"/>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2">
      <c r="A609" s="10"/>
      <c r="B609" s="58"/>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2">
      <c r="A610" s="10"/>
      <c r="B610" s="58"/>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2">
      <c r="A611" s="10"/>
      <c r="B611" s="58"/>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2">
      <c r="A612" s="10"/>
      <c r="B612" s="58"/>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2">
      <c r="A613" s="10"/>
      <c r="B613" s="58"/>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2">
      <c r="A614" s="10"/>
      <c r="B614" s="58"/>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2">
      <c r="A615" s="10"/>
      <c r="B615" s="58"/>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2">
      <c r="A616" s="10"/>
      <c r="B616" s="58"/>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2">
      <c r="A617" s="10"/>
      <c r="B617" s="58"/>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2">
      <c r="A618" s="10"/>
      <c r="B618" s="58"/>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2">
      <c r="A619" s="10"/>
      <c r="B619" s="58"/>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2">
      <c r="A620" s="10"/>
      <c r="B620" s="58"/>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2">
      <c r="A621" s="10"/>
      <c r="B621" s="58"/>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2">
      <c r="A622" s="10"/>
      <c r="B622" s="58"/>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2">
      <c r="A623" s="10"/>
      <c r="B623" s="58"/>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2">
      <c r="A624" s="10"/>
      <c r="B624" s="58"/>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2">
      <c r="A625" s="10"/>
      <c r="B625" s="58"/>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2">
      <c r="A626" s="10"/>
      <c r="B626" s="58"/>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2">
      <c r="A627" s="10"/>
      <c r="B627" s="58"/>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2">
      <c r="A628" s="10"/>
      <c r="B628" s="58"/>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2">
      <c r="A629" s="10"/>
      <c r="B629" s="58"/>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2">
      <c r="A630" s="10"/>
      <c r="B630" s="58"/>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2">
      <c r="A631" s="10"/>
      <c r="B631" s="58"/>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2">
      <c r="A632" s="10"/>
      <c r="B632" s="58"/>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2">
      <c r="A633" s="10"/>
      <c r="B633" s="58"/>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2">
      <c r="A634" s="10"/>
      <c r="B634" s="58"/>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2">
      <c r="A635" s="10"/>
      <c r="B635" s="58"/>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2">
      <c r="A636" s="10"/>
      <c r="B636" s="58"/>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2">
      <c r="A637" s="10"/>
      <c r="B637" s="58"/>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2">
      <c r="A638" s="10"/>
      <c r="B638" s="58"/>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2">
      <c r="A639" s="10"/>
      <c r="B639" s="58"/>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2">
      <c r="A640" s="10"/>
      <c r="B640" s="58"/>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2">
      <c r="A641" s="10"/>
      <c r="B641" s="58"/>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2">
      <c r="A642" s="10"/>
      <c r="B642" s="58"/>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2">
      <c r="A643" s="10"/>
      <c r="B643" s="58"/>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2">
      <c r="A644" s="10"/>
      <c r="B644" s="58"/>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2">
      <c r="A645" s="10"/>
      <c r="B645" s="58"/>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2">
      <c r="A646" s="10"/>
      <c r="B646" s="58"/>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2">
      <c r="A647" s="10"/>
      <c r="B647" s="58"/>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2">
      <c r="A648" s="10"/>
      <c r="B648" s="58"/>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2">
      <c r="A649" s="10"/>
      <c r="B649" s="58"/>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2">
      <c r="A650" s="10"/>
      <c r="B650" s="58"/>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2">
      <c r="A651" s="10"/>
      <c r="B651" s="58"/>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2">
      <c r="A652" s="10"/>
      <c r="B652" s="58"/>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2">
      <c r="A653" s="10"/>
      <c r="B653" s="58"/>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2">
      <c r="A654" s="10"/>
      <c r="B654" s="58"/>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2">
      <c r="A655" s="10"/>
      <c r="B655" s="58"/>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2">
      <c r="A656" s="10"/>
      <c r="B656" s="58"/>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2">
      <c r="A657" s="10"/>
      <c r="B657" s="58"/>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2">
      <c r="A658" s="10"/>
      <c r="B658" s="58"/>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2">
      <c r="A659" s="10"/>
      <c r="B659" s="58"/>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2">
      <c r="A660" s="10"/>
      <c r="B660" s="58"/>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2">
      <c r="A661" s="10"/>
      <c r="B661" s="58"/>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2">
      <c r="A662" s="10"/>
      <c r="B662" s="58"/>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2">
      <c r="A663" s="10"/>
      <c r="B663" s="58"/>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2">
      <c r="A664" s="10"/>
      <c r="B664" s="58"/>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2">
      <c r="A665" s="10"/>
      <c r="B665" s="58"/>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2">
      <c r="A666" s="10"/>
      <c r="B666" s="58"/>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2">
      <c r="A667" s="10"/>
      <c r="B667" s="58"/>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2">
      <c r="A668" s="10"/>
      <c r="B668" s="58"/>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2">
      <c r="A669" s="10"/>
      <c r="B669" s="58"/>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2">
      <c r="A670" s="10"/>
      <c r="B670" s="58"/>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2">
      <c r="A671" s="10"/>
      <c r="B671" s="58"/>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2">
      <c r="A672" s="10"/>
      <c r="B672" s="58"/>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2">
      <c r="A673" s="10"/>
      <c r="B673" s="58"/>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2">
      <c r="A674" s="10"/>
      <c r="B674" s="58"/>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2">
      <c r="A675" s="10"/>
      <c r="B675" s="58"/>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2">
      <c r="A676" s="10"/>
      <c r="B676" s="58"/>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2">
      <c r="A677" s="10"/>
      <c r="B677" s="58"/>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2">
      <c r="A678" s="10"/>
      <c r="B678" s="58"/>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2">
      <c r="A679" s="10"/>
      <c r="B679" s="58"/>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2">
      <c r="A680" s="10"/>
      <c r="B680" s="58"/>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2">
      <c r="A681" s="10"/>
      <c r="B681" s="58"/>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2">
      <c r="A682" s="10"/>
      <c r="B682" s="58"/>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2">
      <c r="A683" s="10"/>
      <c r="B683" s="58"/>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2">
      <c r="A684" s="10"/>
      <c r="B684" s="58"/>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2">
      <c r="A685" s="10"/>
      <c r="B685" s="58"/>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2">
      <c r="A686" s="10"/>
      <c r="B686" s="58"/>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2">
      <c r="A687" s="10"/>
      <c r="B687" s="58"/>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2">
      <c r="A688" s="10"/>
      <c r="B688" s="58"/>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2">
      <c r="A689" s="10"/>
      <c r="B689" s="58"/>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2">
      <c r="A690" s="10"/>
      <c r="B690" s="58"/>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2">
      <c r="A691" s="10"/>
      <c r="B691" s="58"/>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2">
      <c r="A692" s="10"/>
      <c r="B692" s="58"/>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2">
      <c r="A693" s="10"/>
      <c r="B693" s="58"/>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2">
      <c r="A694" s="10"/>
      <c r="B694" s="58"/>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2">
      <c r="A695" s="10"/>
      <c r="B695" s="58"/>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2">
      <c r="A696" s="10"/>
      <c r="B696" s="58"/>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2">
      <c r="A697" s="10"/>
      <c r="B697" s="58"/>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2">
      <c r="A698" s="10"/>
      <c r="B698" s="58"/>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2">
      <c r="A699" s="10"/>
      <c r="B699" s="58"/>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2">
      <c r="A700" s="10"/>
      <c r="B700" s="58"/>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2">
      <c r="A701" s="10"/>
      <c r="B701" s="58"/>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2">
      <c r="A702" s="10"/>
      <c r="B702" s="58"/>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2">
      <c r="A703" s="10"/>
      <c r="B703" s="58"/>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2">
      <c r="A704" s="10"/>
      <c r="B704" s="58"/>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2">
      <c r="A705" s="10"/>
      <c r="B705" s="58"/>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2">
      <c r="A706" s="10"/>
      <c r="B706" s="58"/>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2">
      <c r="A707" s="10"/>
      <c r="B707" s="58"/>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2">
      <c r="A708" s="10"/>
      <c r="B708" s="58"/>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2">
      <c r="A709" s="10"/>
      <c r="B709" s="58"/>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2">
      <c r="A710" s="10"/>
      <c r="B710" s="58"/>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2">
      <c r="A711" s="10"/>
      <c r="B711" s="58"/>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2">
      <c r="A712" s="10"/>
      <c r="B712" s="58"/>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2">
      <c r="A713" s="10"/>
      <c r="B713" s="58"/>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2">
      <c r="A714" s="10"/>
      <c r="B714" s="58"/>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2">
      <c r="A715" s="10"/>
      <c r="B715" s="58"/>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2">
      <c r="A716" s="10"/>
      <c r="B716" s="58"/>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2">
      <c r="A717" s="10"/>
      <c r="B717" s="58"/>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2">
      <c r="A718" s="10"/>
      <c r="B718" s="58"/>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2">
      <c r="A719" s="10"/>
      <c r="B719" s="58"/>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2">
      <c r="A720" s="10"/>
      <c r="B720" s="58"/>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2">
      <c r="A721" s="10"/>
      <c r="B721" s="58"/>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2">
      <c r="A722" s="10"/>
      <c r="B722" s="58"/>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2">
      <c r="A723" s="10"/>
      <c r="B723" s="58"/>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2">
      <c r="A724" s="10"/>
      <c r="B724" s="58"/>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2">
      <c r="A725" s="10"/>
      <c r="B725" s="58"/>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2">
      <c r="A726" s="10"/>
      <c r="B726" s="58"/>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2">
      <c r="A727" s="10"/>
      <c r="B727" s="58"/>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2">
      <c r="A728" s="10"/>
      <c r="B728" s="58"/>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2">
      <c r="A729" s="10"/>
      <c r="B729" s="58"/>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2">
      <c r="A730" s="10"/>
      <c r="B730" s="58"/>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2">
      <c r="A731" s="10"/>
      <c r="B731" s="58"/>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2">
      <c r="A732" s="10"/>
      <c r="B732" s="58"/>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2">
      <c r="A733" s="10"/>
      <c r="B733" s="58"/>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2">
      <c r="A734" s="10"/>
      <c r="B734" s="58"/>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2">
      <c r="A735" s="10"/>
      <c r="B735" s="58"/>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2">
      <c r="A736" s="10"/>
      <c r="B736" s="58"/>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2">
      <c r="A737" s="10"/>
      <c r="B737" s="58"/>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2">
      <c r="A738" s="10"/>
      <c r="B738" s="58"/>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2">
      <c r="A739" s="10"/>
      <c r="B739" s="58"/>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2">
      <c r="A740" s="10"/>
      <c r="B740" s="58"/>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2">
      <c r="A741" s="10"/>
      <c r="B741" s="58"/>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2">
      <c r="A742" s="10"/>
      <c r="B742" s="58"/>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2">
      <c r="A743" s="10"/>
      <c r="B743" s="58"/>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2">
      <c r="A744" s="10"/>
      <c r="B744" s="58"/>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2">
      <c r="A745" s="10"/>
      <c r="B745" s="58"/>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2">
      <c r="A746" s="10"/>
      <c r="B746" s="58"/>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2">
      <c r="A747" s="10"/>
      <c r="B747" s="58"/>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2">
      <c r="A748" s="10"/>
      <c r="B748" s="58"/>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2">
      <c r="A749" s="10"/>
      <c r="B749" s="58"/>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2">
      <c r="A750" s="10"/>
      <c r="B750" s="58"/>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2">
      <c r="A751" s="10"/>
      <c r="B751" s="58"/>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2">
      <c r="A752" s="10"/>
      <c r="B752" s="58"/>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2">
      <c r="A753" s="10"/>
      <c r="B753" s="58"/>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2">
      <c r="A754" s="10"/>
      <c r="B754" s="58"/>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2">
      <c r="A755" s="10"/>
      <c r="B755" s="58"/>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2">
      <c r="A756" s="10"/>
      <c r="B756" s="58"/>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2">
      <c r="A757" s="10"/>
      <c r="B757" s="58"/>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2">
      <c r="A758" s="10"/>
      <c r="B758" s="58"/>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2">
      <c r="A759" s="10"/>
      <c r="B759" s="58"/>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2">
      <c r="A760" s="10"/>
      <c r="B760" s="58"/>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2">
      <c r="A761" s="10"/>
      <c r="B761" s="58"/>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2">
      <c r="A762" s="10"/>
      <c r="B762" s="58"/>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2">
      <c r="A763" s="10"/>
      <c r="B763" s="58"/>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2">
      <c r="A764" s="10"/>
      <c r="B764" s="58"/>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2">
      <c r="A765" s="10"/>
      <c r="B765" s="58"/>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2">
      <c r="A766" s="10"/>
      <c r="B766" s="58"/>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2">
      <c r="A767" s="10"/>
      <c r="B767" s="58"/>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2">
      <c r="A768" s="10"/>
      <c r="B768" s="58"/>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2">
      <c r="A769" s="10"/>
      <c r="B769" s="58"/>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2">
      <c r="A770" s="10"/>
      <c r="B770" s="58"/>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2">
      <c r="A771" s="10"/>
      <c r="B771" s="58"/>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2">
      <c r="A772" s="10"/>
      <c r="B772" s="58"/>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2">
      <c r="A773" s="10"/>
      <c r="B773" s="58"/>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2">
      <c r="A774" s="10"/>
      <c r="B774" s="58"/>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2">
      <c r="A775" s="10"/>
      <c r="B775" s="58"/>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2">
      <c r="A776" s="10"/>
      <c r="B776" s="58"/>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2">
      <c r="A777" s="10"/>
      <c r="B777" s="58"/>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2">
      <c r="A778" s="10"/>
      <c r="B778" s="58"/>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2">
      <c r="A779" s="10"/>
      <c r="B779" s="58"/>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2">
      <c r="A780" s="10"/>
      <c r="B780" s="58"/>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2">
      <c r="A781" s="10"/>
      <c r="B781" s="58"/>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2">
      <c r="A782" s="10"/>
      <c r="B782" s="58"/>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2">
      <c r="A783" s="10"/>
      <c r="B783" s="58"/>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2">
      <c r="A784" s="10"/>
      <c r="B784" s="58"/>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2">
      <c r="A785" s="10"/>
      <c r="B785" s="58"/>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2">
      <c r="A786" s="10"/>
      <c r="B786" s="58"/>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2">
      <c r="A787" s="10"/>
      <c r="B787" s="58"/>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2">
      <c r="A788" s="10"/>
      <c r="B788" s="58"/>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2">
      <c r="A789" s="10"/>
      <c r="B789" s="58"/>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2">
      <c r="A790" s="10"/>
      <c r="B790" s="58"/>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2">
      <c r="A791" s="10"/>
      <c r="B791" s="58"/>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2">
      <c r="A792" s="10"/>
      <c r="B792" s="58"/>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2">
      <c r="A793" s="10"/>
      <c r="B793" s="58"/>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2">
      <c r="A794" s="10"/>
      <c r="B794" s="58"/>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2">
      <c r="A795" s="10"/>
      <c r="B795" s="58"/>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2">
      <c r="A796" s="10"/>
      <c r="B796" s="58"/>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2">
      <c r="A797" s="10"/>
      <c r="B797" s="58"/>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2">
      <c r="A798" s="10"/>
      <c r="B798" s="58"/>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2">
      <c r="A799" s="10"/>
      <c r="B799" s="58"/>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2">
      <c r="A800" s="10"/>
      <c r="B800" s="58"/>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2">
      <c r="A801" s="10"/>
      <c r="B801" s="58"/>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2">
      <c r="A802" s="10"/>
      <c r="B802" s="58"/>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2">
      <c r="A803" s="10"/>
      <c r="B803" s="58"/>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2">
      <c r="A804" s="10"/>
      <c r="B804" s="58"/>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2">
      <c r="A805" s="10"/>
      <c r="B805" s="58"/>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2">
      <c r="A806" s="10"/>
      <c r="B806" s="58"/>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2">
      <c r="A807" s="10"/>
      <c r="B807" s="58"/>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2">
      <c r="A808" s="10"/>
      <c r="B808" s="58"/>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2">
      <c r="A809" s="10"/>
      <c r="B809" s="58"/>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2">
      <c r="A810" s="10"/>
      <c r="B810" s="58"/>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2">
      <c r="A811" s="10"/>
      <c r="B811" s="58"/>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2">
      <c r="A812" s="10"/>
      <c r="B812" s="58"/>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2">
      <c r="A813" s="10"/>
      <c r="B813" s="58"/>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2">
      <c r="A814" s="10"/>
      <c r="B814" s="58"/>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2">
      <c r="A815" s="10"/>
      <c r="B815" s="58"/>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2">
      <c r="A816" s="10"/>
      <c r="B816" s="58"/>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2">
      <c r="A817" s="10"/>
      <c r="B817" s="58"/>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2">
      <c r="A818" s="10"/>
      <c r="B818" s="58"/>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2">
      <c r="A819" s="10"/>
      <c r="B819" s="58"/>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2">
      <c r="A820" s="10"/>
      <c r="B820" s="58"/>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2">
      <c r="A821" s="10"/>
      <c r="B821" s="58"/>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2">
      <c r="A822" s="10"/>
      <c r="B822" s="58"/>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2">
      <c r="A823" s="10"/>
      <c r="B823" s="58"/>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2">
      <c r="A824" s="10"/>
      <c r="B824" s="58"/>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2">
      <c r="A825" s="10"/>
      <c r="B825" s="58"/>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2">
      <c r="A826" s="10"/>
      <c r="B826" s="58"/>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2">
      <c r="A827" s="10"/>
      <c r="B827" s="58"/>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2">
      <c r="A828" s="10"/>
      <c r="B828" s="58"/>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2">
      <c r="A829" s="10"/>
      <c r="B829" s="58"/>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2">
      <c r="A830" s="10"/>
      <c r="B830" s="58"/>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2">
      <c r="A831" s="10"/>
      <c r="B831" s="58"/>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2">
      <c r="A832" s="10"/>
      <c r="B832" s="58"/>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2">
      <c r="A833" s="10"/>
      <c r="B833" s="58"/>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2">
      <c r="A834" s="10"/>
      <c r="B834" s="58"/>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2">
      <c r="A835" s="10"/>
      <c r="B835" s="58"/>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2">
      <c r="A836" s="10"/>
      <c r="B836" s="58"/>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2">
      <c r="A837" s="10"/>
      <c r="B837" s="58"/>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2">
      <c r="A838" s="10"/>
      <c r="B838" s="58"/>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2">
      <c r="A839" s="10"/>
      <c r="B839" s="58"/>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2">
      <c r="A840" s="10"/>
      <c r="B840" s="58"/>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2">
      <c r="A841" s="10"/>
      <c r="B841" s="58"/>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2">
      <c r="A842" s="10"/>
      <c r="B842" s="58"/>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2">
      <c r="A843" s="10"/>
      <c r="B843" s="58"/>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2">
      <c r="A844" s="10"/>
      <c r="B844" s="58"/>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2">
      <c r="A845" s="10"/>
      <c r="B845" s="58"/>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2">
      <c r="A846" s="10"/>
      <c r="B846" s="58"/>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2">
      <c r="A847" s="10"/>
      <c r="B847" s="58"/>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2">
      <c r="A848" s="10"/>
      <c r="B848" s="58"/>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2">
      <c r="A849" s="10"/>
      <c r="B849" s="58"/>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2">
      <c r="A850" s="10"/>
      <c r="B850" s="58"/>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2">
      <c r="A851" s="10"/>
      <c r="B851" s="58"/>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2">
      <c r="A852" s="10"/>
      <c r="B852" s="58"/>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2">
      <c r="A853" s="10"/>
      <c r="B853" s="58"/>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2">
      <c r="A854" s="10"/>
      <c r="B854" s="58"/>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2">
      <c r="A855" s="10"/>
      <c r="B855" s="58"/>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2">
      <c r="A856" s="10"/>
      <c r="B856" s="58"/>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2">
      <c r="A857" s="10"/>
      <c r="B857" s="58"/>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2">
      <c r="A858" s="10"/>
      <c r="B858" s="58"/>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2">
      <c r="A859" s="10"/>
      <c r="B859" s="58"/>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2">
      <c r="A860" s="10"/>
      <c r="B860" s="58"/>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2">
      <c r="A861" s="10"/>
      <c r="B861" s="58"/>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2">
      <c r="A862" s="10"/>
      <c r="B862" s="58"/>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2">
      <c r="A863" s="10"/>
      <c r="B863" s="58"/>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2">
      <c r="A864" s="10"/>
      <c r="B864" s="58"/>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2">
      <c r="A865" s="10"/>
      <c r="B865" s="58"/>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2">
      <c r="A866" s="10"/>
      <c r="B866" s="58"/>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2">
      <c r="A867" s="10"/>
      <c r="B867" s="58"/>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2">
      <c r="A868" s="10"/>
      <c r="B868" s="58"/>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2">
      <c r="A869" s="10"/>
      <c r="B869" s="58"/>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2">
      <c r="A870" s="10"/>
      <c r="B870" s="58"/>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2">
      <c r="A871" s="10"/>
      <c r="B871" s="58"/>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2">
      <c r="A872" s="10"/>
      <c r="B872" s="58"/>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2">
      <c r="A873" s="10"/>
      <c r="B873" s="58"/>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2">
      <c r="A874" s="10"/>
      <c r="B874" s="58"/>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2">
      <c r="A875" s="10"/>
      <c r="B875" s="58"/>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2">
      <c r="A876" s="10"/>
      <c r="B876" s="58"/>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2">
      <c r="A877" s="10"/>
      <c r="B877" s="58"/>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2">
      <c r="A878" s="10"/>
      <c r="B878" s="58"/>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2">
      <c r="A879" s="10"/>
      <c r="B879" s="58"/>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2">
      <c r="A880" s="10"/>
      <c r="B880" s="58"/>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2">
      <c r="A881" s="10"/>
      <c r="B881" s="58"/>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2">
      <c r="A882" s="10"/>
      <c r="B882" s="58"/>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2">
      <c r="A883" s="10"/>
      <c r="B883" s="58"/>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2">
      <c r="A884" s="10"/>
      <c r="B884" s="58"/>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2">
      <c r="A885" s="10"/>
      <c r="B885" s="58"/>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2">
      <c r="A886" s="10"/>
      <c r="B886" s="58"/>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2">
      <c r="A887" s="10"/>
      <c r="B887" s="58"/>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2">
      <c r="A888" s="10"/>
      <c r="B888" s="58"/>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2">
      <c r="A889" s="10"/>
      <c r="B889" s="58"/>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2">
      <c r="A890" s="10"/>
      <c r="B890" s="58"/>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2">
      <c r="A891" s="10"/>
      <c r="B891" s="58"/>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2">
      <c r="A892" s="10"/>
      <c r="B892" s="58"/>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2">
      <c r="A893" s="10"/>
      <c r="B893" s="58"/>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2">
      <c r="A894" s="10"/>
      <c r="B894" s="58"/>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2">
      <c r="A895" s="10"/>
      <c r="B895" s="58"/>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2">
      <c r="A896" s="10"/>
      <c r="B896" s="58"/>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2">
      <c r="A897" s="10"/>
      <c r="B897" s="58"/>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2">
      <c r="A898" s="10"/>
      <c r="B898" s="58"/>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2">
      <c r="A899" s="10"/>
      <c r="B899" s="58"/>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2">
      <c r="A900" s="10"/>
      <c r="B900" s="58"/>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2">
      <c r="A901" s="10"/>
      <c r="B901" s="58"/>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2">
      <c r="A902" s="10"/>
      <c r="B902" s="58"/>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2">
      <c r="A903" s="10"/>
      <c r="B903" s="58"/>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2">
      <c r="A904" s="10"/>
      <c r="B904" s="58"/>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2">
      <c r="A905" s="10"/>
      <c r="B905" s="58"/>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2">
      <c r="A906" s="10"/>
      <c r="B906" s="58"/>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2">
      <c r="A907" s="10"/>
      <c r="B907" s="58"/>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2">
      <c r="A908" s="10"/>
      <c r="B908" s="58"/>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2">
      <c r="A909" s="10"/>
      <c r="B909" s="58"/>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2">
      <c r="A910" s="10"/>
      <c r="B910" s="58"/>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2">
      <c r="A911" s="10"/>
      <c r="B911" s="58"/>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2">
      <c r="A912" s="10"/>
      <c r="B912" s="58"/>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2">
      <c r="A913" s="10"/>
      <c r="B913" s="58"/>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2">
      <c r="A914" s="10"/>
      <c r="B914" s="58"/>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2">
      <c r="A915" s="10"/>
      <c r="B915" s="58"/>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2">
      <c r="A916" s="10"/>
      <c r="B916" s="58"/>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2">
      <c r="A917" s="10"/>
      <c r="B917" s="58"/>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2">
      <c r="A918" s="10"/>
      <c r="B918" s="58"/>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2">
      <c r="A919" s="10"/>
      <c r="B919" s="58"/>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2">
      <c r="A920" s="10"/>
      <c r="B920" s="58"/>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2">
      <c r="A921" s="10"/>
      <c r="B921" s="58"/>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2">
      <c r="A922" s="10"/>
      <c r="B922" s="58"/>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2">
      <c r="A923" s="10"/>
      <c r="B923" s="58"/>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2">
      <c r="A924" s="10"/>
      <c r="B924" s="58"/>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2">
      <c r="A925" s="10"/>
      <c r="B925" s="58"/>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2">
      <c r="A926" s="10"/>
      <c r="B926" s="58"/>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2">
      <c r="A927" s="10"/>
      <c r="B927" s="58"/>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2">
      <c r="A928" s="10"/>
      <c r="B928" s="58"/>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2">
      <c r="A929" s="10"/>
      <c r="B929" s="58"/>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2">
      <c r="A930" s="10"/>
      <c r="B930" s="58"/>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2">
      <c r="A931" s="10"/>
      <c r="B931" s="58"/>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2">
      <c r="A932" s="10"/>
      <c r="B932" s="58"/>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2">
      <c r="A933" s="10"/>
      <c r="B933" s="58"/>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2">
      <c r="A934" s="10"/>
      <c r="B934" s="58"/>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2">
      <c r="A935" s="10"/>
      <c r="B935" s="58"/>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2">
      <c r="A936" s="10"/>
      <c r="B936" s="58"/>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2">
      <c r="A937" s="10"/>
      <c r="B937" s="58"/>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2">
      <c r="A938" s="10"/>
      <c r="B938" s="58"/>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2">
      <c r="A939" s="10"/>
      <c r="B939" s="58"/>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2">
      <c r="A940" s="10"/>
      <c r="B940" s="58"/>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2">
      <c r="A941" s="10"/>
      <c r="B941" s="58"/>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2">
      <c r="A942" s="10"/>
      <c r="B942" s="58"/>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2">
      <c r="A943" s="10"/>
      <c r="B943" s="58"/>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2">
      <c r="A944" s="10"/>
      <c r="B944" s="58"/>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2">
      <c r="A945" s="10"/>
      <c r="B945" s="58"/>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2">
      <c r="A946" s="10"/>
      <c r="B946" s="58"/>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2">
      <c r="A947" s="10"/>
      <c r="B947" s="58"/>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2">
      <c r="A948" s="10"/>
      <c r="B948" s="58"/>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2">
      <c r="A949" s="10"/>
      <c r="B949" s="58"/>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2">
      <c r="A950" s="10"/>
      <c r="B950" s="58"/>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2">
      <c r="A951" s="10"/>
      <c r="B951" s="58"/>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2">
      <c r="A952" s="10"/>
      <c r="B952" s="58"/>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2">
      <c r="A953" s="10"/>
      <c r="B953" s="58"/>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2">
      <c r="A954" s="10"/>
      <c r="B954" s="58"/>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2">
      <c r="A955" s="10"/>
      <c r="B955" s="58"/>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2">
      <c r="A956" s="10"/>
      <c r="B956" s="58"/>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2">
      <c r="A957" s="10"/>
      <c r="B957" s="58"/>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2">
      <c r="A958" s="10"/>
      <c r="B958" s="58"/>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2">
      <c r="A959" s="10"/>
      <c r="B959" s="58"/>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2">
      <c r="A960" s="10"/>
      <c r="B960" s="58"/>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2">
      <c r="A961" s="10"/>
      <c r="B961" s="58"/>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2">
      <c r="A962" s="10"/>
      <c r="B962" s="58"/>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2">
      <c r="A963" s="10"/>
      <c r="B963" s="58"/>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2">
      <c r="A964" s="10"/>
      <c r="B964" s="58"/>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2">
      <c r="A965" s="10"/>
      <c r="B965" s="58"/>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2">
      <c r="A966" s="10"/>
      <c r="B966" s="58"/>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2">
      <c r="A967" s="10"/>
      <c r="B967" s="58"/>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2">
      <c r="A968" s="10"/>
      <c r="B968" s="58"/>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2">
      <c r="A969" s="10"/>
      <c r="B969" s="58"/>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2">
      <c r="A970" s="10"/>
      <c r="B970" s="58"/>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2">
      <c r="A971" s="10"/>
      <c r="B971" s="58"/>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2">
      <c r="A972" s="10"/>
      <c r="B972" s="58"/>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2">
      <c r="A973" s="10"/>
      <c r="B973" s="58"/>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2">
      <c r="A974" s="10"/>
      <c r="B974" s="58"/>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2">
      <c r="A975" s="10"/>
      <c r="B975" s="58"/>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2">
      <c r="A976" s="10"/>
      <c r="B976" s="58"/>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2">
      <c r="A977" s="10"/>
      <c r="B977" s="58"/>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2">
      <c r="A978" s="10"/>
      <c r="B978" s="58"/>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2">
      <c r="A979" s="10"/>
      <c r="B979" s="58"/>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2">
      <c r="A980" s="10"/>
      <c r="B980" s="58"/>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2">
      <c r="A981" s="10"/>
      <c r="B981" s="58"/>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2">
      <c r="A982" s="10"/>
      <c r="B982" s="58"/>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2">
      <c r="A983" s="10"/>
      <c r="B983" s="58"/>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2">
      <c r="A984" s="10"/>
      <c r="B984" s="58"/>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2">
      <c r="A985" s="10"/>
      <c r="B985" s="58"/>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2">
      <c r="A986" s="10"/>
      <c r="B986" s="58"/>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2">
      <c r="A987" s="10"/>
      <c r="B987" s="58"/>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2">
      <c r="A988" s="10"/>
      <c r="B988" s="58"/>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2">
      <c r="A989" s="10"/>
      <c r="B989" s="58"/>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2">
      <c r="A990" s="10"/>
      <c r="B990" s="58"/>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2">
      <c r="A991" s="10"/>
      <c r="B991" s="58"/>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2">
      <c r="A992" s="10"/>
      <c r="B992" s="58"/>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2">
      <c r="A993" s="10"/>
      <c r="B993" s="58"/>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2">
      <c r="A994" s="10"/>
      <c r="B994" s="58"/>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2">
      <c r="A995" s="10"/>
      <c r="B995" s="58"/>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2">
      <c r="A996" s="10"/>
      <c r="B996" s="58"/>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2">
      <c r="A997" s="10"/>
      <c r="B997" s="58"/>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2">
      <c r="A998" s="10"/>
      <c r="B998" s="58"/>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2">
      <c r="A999" s="10"/>
      <c r="B999" s="58"/>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2.75" customHeight="1" x14ac:dyDescent="0.2">
      <c r="A1000" s="10"/>
      <c r="B1000" s="58"/>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75" right="0.75" top="1" bottom="1" header="0" footer="0"/>
  <pageSetup paperSize="9" orientation="landscape"/>
  <headerFooter>
    <oddFooter>&amp;L#000000Essity Internal&amp;R#000000Essity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6600"/>
    <pageSetUpPr fitToPage="1"/>
  </sheetPr>
  <dimension ref="A1:Z1000"/>
  <sheetViews>
    <sheetView showGridLines="0" workbookViewId="0">
      <selection activeCell="A3" sqref="A3:K3"/>
    </sheetView>
  </sheetViews>
  <sheetFormatPr defaultColWidth="12.5703125" defaultRowHeight="15" customHeight="1" x14ac:dyDescent="0.2"/>
  <cols>
    <col min="1" max="1" width="50.5703125" customWidth="1"/>
    <col min="2" max="2" width="10.140625" customWidth="1"/>
    <col min="3" max="3" width="10" customWidth="1"/>
    <col min="4" max="6" width="8.5703125" customWidth="1"/>
    <col min="7" max="7" width="9.28515625" customWidth="1"/>
    <col min="8" max="11" width="10.5703125" customWidth="1"/>
    <col min="12" max="26" width="9.140625" customWidth="1"/>
  </cols>
  <sheetData>
    <row r="1" spans="1:26" ht="12.75" customHeight="1" x14ac:dyDescent="0.25">
      <c r="A1" s="3" t="s">
        <v>163</v>
      </c>
      <c r="B1" s="3"/>
      <c r="C1" s="3"/>
      <c r="D1" s="3"/>
      <c r="E1" s="3"/>
      <c r="F1" s="3"/>
      <c r="G1" s="3"/>
      <c r="H1" s="3"/>
      <c r="I1" s="3"/>
      <c r="J1" s="3"/>
      <c r="K1" s="3"/>
      <c r="L1" s="6"/>
      <c r="M1" s="6"/>
      <c r="N1" s="6"/>
      <c r="O1" s="6"/>
      <c r="P1" s="6"/>
      <c r="Q1" s="6"/>
      <c r="R1" s="6"/>
      <c r="S1" s="6"/>
      <c r="T1" s="6"/>
      <c r="U1" s="6"/>
      <c r="V1" s="6"/>
      <c r="W1" s="6"/>
      <c r="X1" s="6"/>
      <c r="Y1" s="6"/>
      <c r="Z1" s="6"/>
    </row>
    <row r="2" spans="1:26" ht="12.75" customHeight="1" x14ac:dyDescent="0.2">
      <c r="A2" s="7"/>
      <c r="B2" s="7"/>
      <c r="C2" s="7"/>
      <c r="D2" s="7"/>
      <c r="E2" s="7"/>
      <c r="F2" s="7"/>
      <c r="G2" s="7"/>
      <c r="H2" s="7"/>
      <c r="I2" s="7"/>
      <c r="J2" s="7"/>
      <c r="K2" s="7"/>
      <c r="L2" s="7"/>
      <c r="M2" s="7"/>
      <c r="N2" s="7"/>
      <c r="O2" s="7"/>
      <c r="P2" s="7"/>
      <c r="Q2" s="7"/>
      <c r="R2" s="7"/>
      <c r="S2" s="7"/>
      <c r="T2" s="7"/>
      <c r="U2" s="7"/>
      <c r="V2" s="7"/>
      <c r="W2" s="7"/>
      <c r="X2" s="7"/>
      <c r="Y2" s="7"/>
      <c r="Z2" s="7"/>
    </row>
    <row r="3" spans="1:26" ht="12.75" customHeight="1" x14ac:dyDescent="0.2">
      <c r="A3" s="137" t="s">
        <v>1</v>
      </c>
      <c r="B3" s="137">
        <v>2025</v>
      </c>
      <c r="C3" s="137">
        <v>2024</v>
      </c>
      <c r="D3" s="137">
        <v>2023</v>
      </c>
      <c r="E3" s="130">
        <v>2022</v>
      </c>
      <c r="F3" s="130">
        <v>2021</v>
      </c>
      <c r="G3" s="130">
        <v>2020</v>
      </c>
      <c r="H3" s="130">
        <v>2019</v>
      </c>
      <c r="I3" s="130">
        <v>2018</v>
      </c>
      <c r="J3" s="130">
        <v>2017</v>
      </c>
      <c r="K3" s="130">
        <v>2016</v>
      </c>
      <c r="L3" s="5"/>
      <c r="M3" s="5"/>
      <c r="N3" s="5"/>
      <c r="O3" s="5"/>
      <c r="P3" s="5"/>
      <c r="Q3" s="5"/>
      <c r="R3" s="5"/>
      <c r="S3" s="5"/>
      <c r="T3" s="5"/>
      <c r="U3" s="5"/>
      <c r="V3" s="5"/>
      <c r="W3" s="5"/>
      <c r="X3" s="5"/>
      <c r="Y3" s="5"/>
      <c r="Z3" s="5"/>
    </row>
    <row r="4" spans="1:26" ht="12.75" customHeight="1" x14ac:dyDescent="0.2">
      <c r="A4" s="9" t="s">
        <v>164</v>
      </c>
      <c r="B4" s="9"/>
      <c r="C4" s="9"/>
      <c r="D4" s="9"/>
      <c r="E4" s="9"/>
      <c r="F4" s="9"/>
      <c r="G4" s="9"/>
      <c r="H4" s="9"/>
      <c r="I4" s="9"/>
      <c r="J4" s="9"/>
      <c r="K4" s="9"/>
      <c r="L4" s="5"/>
      <c r="M4" s="5"/>
      <c r="N4" s="5"/>
      <c r="O4" s="5"/>
      <c r="P4" s="5"/>
      <c r="Q4" s="7"/>
      <c r="R4" s="7"/>
      <c r="S4" s="7"/>
      <c r="T4" s="7"/>
      <c r="U4" s="7"/>
      <c r="V4" s="7"/>
      <c r="W4" s="7"/>
      <c r="X4" s="7"/>
      <c r="Y4" s="7"/>
      <c r="Z4" s="7"/>
    </row>
    <row r="5" spans="1:26" ht="12.75" customHeight="1" x14ac:dyDescent="0.2">
      <c r="A5" s="6" t="s">
        <v>125</v>
      </c>
      <c r="B5" s="6">
        <v>138494</v>
      </c>
      <c r="C5" s="94">
        <v>145546</v>
      </c>
      <c r="D5" s="94">
        <f>'Income statement'!D4</f>
        <v>147147</v>
      </c>
      <c r="E5" s="94">
        <f>'Income statement'!E4</f>
        <v>131320</v>
      </c>
      <c r="F5" s="94">
        <f>'Income statement'!F4</f>
        <v>101466</v>
      </c>
      <c r="G5" s="94">
        <f>'Income statement'!G4</f>
        <v>121752</v>
      </c>
      <c r="H5" s="94">
        <f>'Income statement'!H4</f>
        <v>128975</v>
      </c>
      <c r="I5" s="94">
        <f>'Income statement'!I4</f>
        <v>118500</v>
      </c>
      <c r="J5" s="94">
        <f>'Income statement'!J4</f>
        <v>109265</v>
      </c>
      <c r="K5" s="94">
        <f>'Income statement'!K4</f>
        <v>101238</v>
      </c>
      <c r="L5" s="95"/>
      <c r="M5" s="95"/>
      <c r="N5" s="95"/>
      <c r="O5" s="95"/>
      <c r="P5" s="95"/>
      <c r="Q5" s="95"/>
      <c r="R5" s="95"/>
      <c r="S5" s="95"/>
      <c r="T5" s="6"/>
      <c r="U5" s="6"/>
      <c r="V5" s="6"/>
      <c r="W5" s="6"/>
      <c r="X5" s="6"/>
      <c r="Y5" s="6"/>
      <c r="Z5" s="6"/>
    </row>
    <row r="6" spans="1:26" ht="12.75" customHeight="1" x14ac:dyDescent="0.2">
      <c r="A6" s="9" t="s">
        <v>165</v>
      </c>
      <c r="B6" s="9">
        <v>19572</v>
      </c>
      <c r="C6" s="19">
        <v>20344</v>
      </c>
      <c r="D6" s="19">
        <f>'Income statement'!D61</f>
        <v>18898</v>
      </c>
      <c r="E6" s="19">
        <f>'Income statement'!E61</f>
        <v>12047</v>
      </c>
      <c r="F6" s="19">
        <f>'Income statement'!F61</f>
        <v>11451</v>
      </c>
      <c r="G6" s="19">
        <f>'Income statement'!G61</f>
        <v>17626</v>
      </c>
      <c r="H6" s="19">
        <f>'Income statement'!H61</f>
        <v>15840</v>
      </c>
      <c r="I6" s="19">
        <f>'Income statement'!I61</f>
        <v>12935</v>
      </c>
      <c r="J6" s="19">
        <f>'Income statement'!J61</f>
        <v>13405</v>
      </c>
      <c r="K6" s="19">
        <f>'Income statement'!K61</f>
        <v>11992</v>
      </c>
      <c r="L6" s="95"/>
      <c r="M6" s="95"/>
      <c r="N6" s="95"/>
      <c r="O6" s="95"/>
      <c r="P6" s="95"/>
      <c r="Q6" s="95"/>
      <c r="R6" s="95"/>
      <c r="S6" s="95"/>
      <c r="T6" s="6"/>
      <c r="U6" s="6"/>
      <c r="V6" s="6"/>
      <c r="W6" s="6"/>
      <c r="X6" s="6"/>
      <c r="Y6" s="6"/>
      <c r="Z6" s="6"/>
    </row>
    <row r="7" spans="1:26" ht="12.75" customHeight="1" x14ac:dyDescent="0.2">
      <c r="A7" s="7" t="s">
        <v>166</v>
      </c>
      <c r="B7" s="8">
        <v>4946</v>
      </c>
      <c r="C7" s="8">
        <v>5509</v>
      </c>
      <c r="D7" s="8">
        <v>4037</v>
      </c>
      <c r="E7" s="8">
        <v>2904</v>
      </c>
      <c r="F7" s="8">
        <v>3800</v>
      </c>
      <c r="G7" s="8">
        <v>3668</v>
      </c>
      <c r="H7" s="8">
        <v>3734</v>
      </c>
      <c r="I7" s="19"/>
      <c r="J7" s="19"/>
      <c r="K7" s="19"/>
      <c r="L7" s="95"/>
      <c r="M7" s="95"/>
      <c r="N7" s="95"/>
      <c r="O7" s="95"/>
      <c r="P7" s="95"/>
      <c r="Q7" s="95"/>
      <c r="R7" s="95"/>
      <c r="S7" s="95"/>
      <c r="T7" s="6"/>
      <c r="U7" s="6"/>
      <c r="V7" s="6"/>
      <c r="W7" s="6"/>
      <c r="X7" s="6"/>
      <c r="Y7" s="6"/>
      <c r="Z7" s="6"/>
    </row>
    <row r="8" spans="1:26" ht="12.75" customHeight="1" x14ac:dyDescent="0.2">
      <c r="A8" s="7" t="s">
        <v>167</v>
      </c>
      <c r="B8" s="8">
        <v>9605</v>
      </c>
      <c r="C8" s="8">
        <v>9509</v>
      </c>
      <c r="D8" s="8">
        <v>9797</v>
      </c>
      <c r="E8" s="8">
        <v>6354</v>
      </c>
      <c r="F8" s="8">
        <v>5767</v>
      </c>
      <c r="G8" s="8">
        <v>11538</v>
      </c>
      <c r="H8" s="8">
        <v>8333</v>
      </c>
      <c r="I8" s="19"/>
      <c r="J8" s="19"/>
      <c r="K8" s="19"/>
      <c r="L8" s="95"/>
      <c r="M8" s="95"/>
      <c r="N8" s="95"/>
      <c r="O8" s="95"/>
      <c r="P8" s="95"/>
      <c r="Q8" s="95"/>
      <c r="R8" s="95"/>
      <c r="S8" s="95"/>
      <c r="T8" s="6"/>
      <c r="U8" s="6"/>
      <c r="V8" s="6"/>
      <c r="W8" s="6"/>
      <c r="X8" s="6"/>
      <c r="Y8" s="6"/>
      <c r="Z8" s="6"/>
    </row>
    <row r="9" spans="1:26" ht="12.75" customHeight="1" x14ac:dyDescent="0.2">
      <c r="A9" s="7" t="s">
        <v>168</v>
      </c>
      <c r="B9" s="8">
        <v>6364</v>
      </c>
      <c r="C9" s="8">
        <v>6829</v>
      </c>
      <c r="D9" s="8">
        <v>6288</v>
      </c>
      <c r="E9" s="8">
        <v>3843</v>
      </c>
      <c r="F9" s="8">
        <v>2673</v>
      </c>
      <c r="G9" s="8">
        <v>3317</v>
      </c>
      <c r="H9" s="8">
        <v>4463</v>
      </c>
      <c r="I9" s="19"/>
      <c r="J9" s="19"/>
      <c r="K9" s="19"/>
      <c r="L9" s="95"/>
      <c r="M9" s="95"/>
      <c r="N9" s="95"/>
      <c r="O9" s="95"/>
      <c r="P9" s="95"/>
      <c r="Q9" s="95"/>
      <c r="R9" s="95"/>
      <c r="S9" s="95"/>
      <c r="T9" s="6"/>
      <c r="U9" s="6"/>
      <c r="V9" s="6"/>
      <c r="W9" s="6"/>
      <c r="X9" s="6"/>
      <c r="Y9" s="6"/>
      <c r="Z9" s="6"/>
    </row>
    <row r="10" spans="1:26" ht="12.75" customHeight="1" x14ac:dyDescent="0.2">
      <c r="A10" s="7" t="s">
        <v>169</v>
      </c>
      <c r="B10" s="8">
        <v>-1343</v>
      </c>
      <c r="C10" s="8">
        <v>-1503</v>
      </c>
      <c r="D10" s="8">
        <v>-1224</v>
      </c>
      <c r="E10" s="8">
        <v>-1054</v>
      </c>
      <c r="F10" s="8">
        <v>-789</v>
      </c>
      <c r="G10" s="8" t="s">
        <v>170</v>
      </c>
      <c r="H10" s="8" t="s">
        <v>171</v>
      </c>
      <c r="I10" s="8">
        <v>-591</v>
      </c>
      <c r="J10" s="8">
        <v>-620</v>
      </c>
      <c r="K10" s="8">
        <v>-577</v>
      </c>
      <c r="L10" s="95"/>
      <c r="M10" s="95"/>
      <c r="N10" s="95"/>
      <c r="O10" s="95"/>
      <c r="P10" s="95"/>
      <c r="Q10" s="95"/>
      <c r="R10" s="95"/>
      <c r="S10" s="95"/>
      <c r="T10" s="6"/>
      <c r="U10" s="6"/>
      <c r="V10" s="6"/>
      <c r="W10" s="6"/>
      <c r="X10" s="6"/>
      <c r="Y10" s="6"/>
      <c r="Z10" s="6"/>
    </row>
    <row r="11" spans="1:26" ht="12.75" customHeight="1" x14ac:dyDescent="0.2">
      <c r="A11" s="7" t="s">
        <v>172</v>
      </c>
      <c r="B11" s="7">
        <v>-69</v>
      </c>
      <c r="C11" s="83">
        <v>-869</v>
      </c>
      <c r="D11" s="83">
        <v>-2291</v>
      </c>
      <c r="E11" s="83">
        <v>-2171</v>
      </c>
      <c r="F11" s="83">
        <v>371</v>
      </c>
      <c r="G11" s="83">
        <v>-59</v>
      </c>
      <c r="H11" s="83">
        <v>-713</v>
      </c>
      <c r="I11" s="83">
        <v>-1375</v>
      </c>
      <c r="J11" s="83">
        <v>-855</v>
      </c>
      <c r="K11" s="83">
        <v>-2645</v>
      </c>
      <c r="L11" s="95"/>
      <c r="M11" s="95"/>
      <c r="N11" s="95"/>
      <c r="O11" s="95"/>
      <c r="P11" s="95"/>
      <c r="Q11" s="95"/>
      <c r="R11" s="95"/>
      <c r="S11" s="95"/>
      <c r="T11" s="6"/>
      <c r="U11" s="6"/>
      <c r="V11" s="6"/>
      <c r="W11" s="6"/>
      <c r="X11" s="6"/>
      <c r="Y11" s="6"/>
      <c r="Z11" s="6"/>
    </row>
    <row r="12" spans="1:26" ht="12.75" customHeight="1" x14ac:dyDescent="0.2">
      <c r="A12" s="9" t="s">
        <v>173</v>
      </c>
      <c r="B12" s="9">
        <v>19503</v>
      </c>
      <c r="C12" s="19">
        <v>19475</v>
      </c>
      <c r="D12" s="19">
        <f>'Income statement'!D12</f>
        <v>16607.187428799967</v>
      </c>
      <c r="E12" s="19">
        <f>'Income statement'!E12</f>
        <v>9876</v>
      </c>
      <c r="F12" s="19">
        <f>'Income statement'!F12</f>
        <v>11823</v>
      </c>
      <c r="G12" s="19">
        <f>'Income statement'!G12</f>
        <v>17567</v>
      </c>
      <c r="H12" s="19">
        <f>'Income statement'!H12</f>
        <v>15127</v>
      </c>
      <c r="I12" s="19">
        <f>'Income statement'!I12</f>
        <v>11560</v>
      </c>
      <c r="J12" s="19">
        <f>'Income statement'!J12</f>
        <v>12550</v>
      </c>
      <c r="K12" s="19">
        <f>'Income statement'!K12</f>
        <v>9347</v>
      </c>
      <c r="L12" s="95"/>
      <c r="M12" s="95"/>
      <c r="N12" s="95"/>
      <c r="O12" s="95"/>
      <c r="P12" s="95"/>
      <c r="Q12" s="95"/>
      <c r="R12" s="95"/>
      <c r="S12" s="95"/>
      <c r="T12" s="6"/>
      <c r="U12" s="6"/>
      <c r="V12" s="6"/>
      <c r="W12" s="6"/>
      <c r="X12" s="6"/>
      <c r="Y12" s="6"/>
      <c r="Z12" s="6"/>
    </row>
    <row r="13" spans="1:26" ht="12.75" customHeight="1" x14ac:dyDescent="0.2">
      <c r="A13" s="7" t="s">
        <v>12</v>
      </c>
      <c r="B13" s="7">
        <v>-972</v>
      </c>
      <c r="C13" s="8">
        <v>-1110</v>
      </c>
      <c r="D13" s="8">
        <f>'Income statement'!D14</f>
        <v>-1109</v>
      </c>
      <c r="E13" s="8">
        <f>'Income statement'!E14</f>
        <v>-1111</v>
      </c>
      <c r="F13" s="8">
        <f>'Income statement'!F14</f>
        <v>-844</v>
      </c>
      <c r="G13" s="8">
        <f>'Income statement'!G14</f>
        <v>-809</v>
      </c>
      <c r="H13" s="8">
        <f>'Income statement'!H14</f>
        <v>-778</v>
      </c>
      <c r="I13" s="8">
        <f>'Income statement'!I14</f>
        <v>-732</v>
      </c>
      <c r="J13" s="8">
        <f>'Income statement'!J14</f>
        <v>-560</v>
      </c>
      <c r="K13" s="8">
        <f>'Income statement'!K14</f>
        <v>-159</v>
      </c>
      <c r="L13" s="95"/>
      <c r="M13" s="95"/>
      <c r="N13" s="95"/>
      <c r="O13" s="95"/>
      <c r="P13" s="95"/>
      <c r="Q13" s="95"/>
      <c r="R13" s="95"/>
      <c r="S13" s="95"/>
      <c r="T13" s="6"/>
      <c r="U13" s="6"/>
      <c r="V13" s="6"/>
      <c r="W13" s="6"/>
      <c r="X13" s="6"/>
      <c r="Y13" s="6"/>
      <c r="Z13" s="6"/>
    </row>
    <row r="14" spans="1:26" ht="12.75" customHeight="1" x14ac:dyDescent="0.2">
      <c r="A14" s="7" t="s">
        <v>172</v>
      </c>
      <c r="B14" s="31" t="s">
        <v>25</v>
      </c>
      <c r="C14" s="8">
        <v>-70</v>
      </c>
      <c r="D14" s="8">
        <f>'Income statement'!D15</f>
        <v>-350</v>
      </c>
      <c r="E14" s="8">
        <f>'Income statement'!E15</f>
        <v>-274</v>
      </c>
      <c r="F14" s="24">
        <f>'Income statement'!F15</f>
        <v>0</v>
      </c>
      <c r="G14" s="24">
        <f>'Income statement'!G15</f>
        <v>0</v>
      </c>
      <c r="H14" s="24">
        <f>'Income statement'!H15</f>
        <v>0</v>
      </c>
      <c r="I14" s="8">
        <f>'Income statement'!I15</f>
        <v>-69</v>
      </c>
      <c r="J14" s="8">
        <f>'Income statement'!J15</f>
        <v>-85</v>
      </c>
      <c r="K14" s="8">
        <f>'Income statement'!K15</f>
        <v>-180</v>
      </c>
      <c r="L14" s="95"/>
      <c r="M14" s="95"/>
      <c r="N14" s="95"/>
      <c r="O14" s="95"/>
      <c r="P14" s="95"/>
      <c r="Q14" s="95"/>
      <c r="R14" s="95"/>
      <c r="S14" s="95"/>
      <c r="T14" s="6"/>
      <c r="U14" s="6"/>
      <c r="V14" s="6"/>
      <c r="W14" s="6"/>
      <c r="X14" s="6"/>
      <c r="Y14" s="6"/>
      <c r="Z14" s="6"/>
    </row>
    <row r="15" spans="1:26" ht="15.75" customHeight="1" x14ac:dyDescent="0.2">
      <c r="A15" s="9" t="s">
        <v>14</v>
      </c>
      <c r="B15" s="9">
        <v>18531</v>
      </c>
      <c r="C15" s="19">
        <v>18295</v>
      </c>
      <c r="D15" s="19">
        <f>'Income statement'!D16</f>
        <v>15148.187428799967</v>
      </c>
      <c r="E15" s="19">
        <f>'Income statement'!E16</f>
        <v>8491</v>
      </c>
      <c r="F15" s="19">
        <f>'Income statement'!F16</f>
        <v>10979</v>
      </c>
      <c r="G15" s="19">
        <f>'Income statement'!G16</f>
        <v>16758</v>
      </c>
      <c r="H15" s="19">
        <f>'Income statement'!H16</f>
        <v>14349</v>
      </c>
      <c r="I15" s="19">
        <f>'Income statement'!I16</f>
        <v>10759</v>
      </c>
      <c r="J15" s="19">
        <f>'Income statement'!J16</f>
        <v>11905</v>
      </c>
      <c r="K15" s="19">
        <f>'Income statement'!K16</f>
        <v>9008</v>
      </c>
      <c r="L15" s="95"/>
      <c r="M15" s="95"/>
      <c r="N15" s="95"/>
      <c r="O15" s="95"/>
      <c r="P15" s="95"/>
      <c r="Q15" s="95"/>
      <c r="R15" s="95"/>
      <c r="S15" s="95"/>
      <c r="T15" s="6"/>
      <c r="U15" s="6"/>
      <c r="V15" s="6"/>
      <c r="W15" s="6"/>
      <c r="X15" s="6"/>
      <c r="Y15" s="6"/>
      <c r="Z15" s="6"/>
    </row>
    <row r="16" spans="1:26" ht="15.75" customHeight="1" x14ac:dyDescent="0.2">
      <c r="A16" s="7" t="s">
        <v>174</v>
      </c>
      <c r="B16" s="8">
        <v>14</v>
      </c>
      <c r="C16" s="24">
        <v>0</v>
      </c>
      <c r="D16" s="24">
        <v>0</v>
      </c>
      <c r="E16" s="24">
        <v>0</v>
      </c>
      <c r="F16" s="24">
        <v>0</v>
      </c>
      <c r="G16" s="24">
        <v>0</v>
      </c>
      <c r="H16" s="24">
        <v>0</v>
      </c>
      <c r="I16" s="24">
        <v>0</v>
      </c>
      <c r="J16" s="24">
        <v>0</v>
      </c>
      <c r="K16" s="24">
        <v>0</v>
      </c>
      <c r="L16" s="96"/>
      <c r="M16" s="96"/>
      <c r="N16" s="96"/>
      <c r="O16" s="96"/>
      <c r="P16" s="96"/>
      <c r="Q16" s="96"/>
      <c r="R16" s="96"/>
      <c r="S16" s="96"/>
      <c r="T16" s="6"/>
      <c r="U16" s="6"/>
      <c r="V16" s="6"/>
      <c r="W16" s="6"/>
      <c r="X16" s="6"/>
      <c r="Y16" s="6"/>
      <c r="Z16" s="6"/>
    </row>
    <row r="17" spans="1:26" ht="12.75" customHeight="1" x14ac:dyDescent="0.2">
      <c r="A17" s="6" t="s">
        <v>175</v>
      </c>
      <c r="B17" s="8">
        <v>257</v>
      </c>
      <c r="C17" s="8">
        <v>593</v>
      </c>
      <c r="D17" s="8">
        <f>'Income statement'!D19</f>
        <v>412</v>
      </c>
      <c r="E17" s="8">
        <f>'Income statement'!E19</f>
        <v>141</v>
      </c>
      <c r="F17" s="8">
        <f>'Income statement'!F19</f>
        <v>81</v>
      </c>
      <c r="G17" s="8">
        <f>'Income statement'!G19</f>
        <v>108</v>
      </c>
      <c r="H17" s="8">
        <f>'Income statement'!H19</f>
        <v>106</v>
      </c>
      <c r="I17" s="8">
        <f>'Income statement'!I19</f>
        <v>91</v>
      </c>
      <c r="J17" s="8">
        <f>'Income statement'!J19</f>
        <v>158</v>
      </c>
      <c r="K17" s="8">
        <f>'Income statement'!K19</f>
        <v>202</v>
      </c>
      <c r="L17" s="95"/>
      <c r="M17" s="95"/>
      <c r="N17" s="95"/>
      <c r="O17" s="95"/>
      <c r="P17" s="95"/>
      <c r="Q17" s="95"/>
      <c r="R17" s="95"/>
      <c r="S17" s="95"/>
      <c r="T17" s="6"/>
      <c r="U17" s="6"/>
      <c r="V17" s="6"/>
      <c r="W17" s="6"/>
      <c r="X17" s="6"/>
      <c r="Y17" s="6"/>
      <c r="Z17" s="6"/>
    </row>
    <row r="18" spans="1:26" ht="12.75" customHeight="1" x14ac:dyDescent="0.2">
      <c r="A18" s="97" t="s">
        <v>176</v>
      </c>
      <c r="B18" s="8">
        <v>-1641</v>
      </c>
      <c r="C18" s="8">
        <v>-2524</v>
      </c>
      <c r="D18" s="8">
        <f>'Income statement'!D20</f>
        <v>-2768</v>
      </c>
      <c r="E18" s="8">
        <f>'Income statement'!E20</f>
        <v>-1461</v>
      </c>
      <c r="F18" s="8">
        <f>'Income statement'!F20</f>
        <v>-648</v>
      </c>
      <c r="G18" s="8">
        <f>'Income statement'!G20</f>
        <v>-1066</v>
      </c>
      <c r="H18" s="8">
        <f>'Income statement'!H20</f>
        <v>-1415</v>
      </c>
      <c r="I18" s="8">
        <f>'Income statement'!I20</f>
        <v>-1248</v>
      </c>
      <c r="J18" s="8">
        <f>'Income statement'!J20</f>
        <v>-1340</v>
      </c>
      <c r="K18" s="8">
        <f>'Income statement'!K20</f>
        <v>-1037</v>
      </c>
      <c r="L18" s="95"/>
      <c r="M18" s="95"/>
      <c r="N18" s="95"/>
      <c r="O18" s="95"/>
      <c r="P18" s="95"/>
      <c r="Q18" s="95"/>
      <c r="R18" s="95"/>
      <c r="S18" s="95"/>
      <c r="T18" s="6"/>
      <c r="U18" s="6"/>
      <c r="V18" s="6"/>
      <c r="W18" s="6"/>
      <c r="X18" s="6"/>
      <c r="Y18" s="6"/>
      <c r="Z18" s="6"/>
    </row>
    <row r="19" spans="1:26" ht="12.75" customHeight="1" x14ac:dyDescent="0.2">
      <c r="A19" s="98" t="s">
        <v>177</v>
      </c>
      <c r="B19" s="99">
        <v>17161</v>
      </c>
      <c r="C19" s="99">
        <v>16364</v>
      </c>
      <c r="D19" s="99">
        <f>'Income statement'!D21</f>
        <v>12792.187428799967</v>
      </c>
      <c r="E19" s="99">
        <f>'Income statement'!E21</f>
        <v>7171</v>
      </c>
      <c r="F19" s="99">
        <f>'Income statement'!F21</f>
        <v>10412</v>
      </c>
      <c r="G19" s="99">
        <f>'Income statement'!G21</f>
        <v>15800</v>
      </c>
      <c r="H19" s="99">
        <f>'Income statement'!H21</f>
        <v>13040</v>
      </c>
      <c r="I19" s="99">
        <f>'Income statement'!I21</f>
        <v>9602</v>
      </c>
      <c r="J19" s="99">
        <f>'Income statement'!J21</f>
        <v>10723</v>
      </c>
      <c r="K19" s="99">
        <f>'Income statement'!K21</f>
        <v>8173</v>
      </c>
      <c r="L19" s="95"/>
      <c r="M19" s="95"/>
      <c r="N19" s="95"/>
      <c r="O19" s="95"/>
      <c r="P19" s="95"/>
      <c r="Q19" s="95"/>
      <c r="R19" s="95"/>
      <c r="S19" s="95"/>
      <c r="T19" s="6"/>
      <c r="U19" s="6"/>
      <c r="V19" s="6"/>
      <c r="W19" s="6"/>
      <c r="X19" s="6"/>
      <c r="Y19" s="6"/>
      <c r="Z19" s="6"/>
    </row>
    <row r="20" spans="1:26" ht="12.75" customHeight="1" x14ac:dyDescent="0.2">
      <c r="A20" s="6" t="s">
        <v>21</v>
      </c>
      <c r="B20" s="94">
        <v>-4443</v>
      </c>
      <c r="C20" s="94">
        <v>-4331</v>
      </c>
      <c r="D20" s="94">
        <f>'Income statement'!D23</f>
        <v>-3275</v>
      </c>
      <c r="E20" s="94">
        <f>'Income statement'!E23</f>
        <v>-2006</v>
      </c>
      <c r="F20" s="94">
        <f>'Income statement'!F23</f>
        <v>-2398</v>
      </c>
      <c r="G20" s="94">
        <f>'Income statement'!G23</f>
        <v>-4053</v>
      </c>
      <c r="H20" s="94">
        <f>'Income statement'!H23</f>
        <v>-2828</v>
      </c>
      <c r="I20" s="94">
        <f>'Income statement'!I23</f>
        <v>-1050</v>
      </c>
      <c r="J20" s="94">
        <f>'Income statement'!J23</f>
        <v>-1938</v>
      </c>
      <c r="K20" s="94">
        <f>'Income statement'!K23</f>
        <v>-3931</v>
      </c>
      <c r="L20" s="95"/>
      <c r="M20" s="95"/>
      <c r="N20" s="95"/>
      <c r="O20" s="95"/>
      <c r="P20" s="95"/>
      <c r="Q20" s="95"/>
      <c r="R20" s="95"/>
      <c r="S20" s="95"/>
      <c r="T20" s="6"/>
      <c r="U20" s="6"/>
      <c r="V20" s="6"/>
      <c r="W20" s="6"/>
      <c r="X20" s="6"/>
      <c r="Y20" s="6"/>
      <c r="Z20" s="6"/>
    </row>
    <row r="21" spans="1:26" ht="12.75" customHeight="1" x14ac:dyDescent="0.2">
      <c r="A21" s="100" t="s">
        <v>26</v>
      </c>
      <c r="B21" s="101">
        <v>12718</v>
      </c>
      <c r="C21" s="102">
        <v>12033</v>
      </c>
      <c r="D21" s="102">
        <f>'Income statement'!D24</f>
        <v>9517.1874287999672</v>
      </c>
      <c r="E21" s="102">
        <f>'Income statement'!E24</f>
        <v>5165</v>
      </c>
      <c r="F21" s="102">
        <f>'Income statement'!F24</f>
        <v>8014</v>
      </c>
      <c r="G21" s="102">
        <f>'Income statement'!G27</f>
        <v>11747</v>
      </c>
      <c r="H21" s="102">
        <f>'Income statement'!H27</f>
        <v>10212</v>
      </c>
      <c r="I21" s="102">
        <f>'Income statement'!I27</f>
        <v>8552</v>
      </c>
      <c r="J21" s="102">
        <f>'Income statement'!J27</f>
        <v>8785</v>
      </c>
      <c r="K21" s="102">
        <f>'Income statement'!K27</f>
        <v>4242</v>
      </c>
      <c r="L21" s="95"/>
      <c r="M21" s="95"/>
      <c r="N21" s="95"/>
      <c r="O21" s="95"/>
      <c r="P21" s="95"/>
      <c r="Q21" s="95"/>
      <c r="R21" s="95"/>
      <c r="S21" s="95"/>
      <c r="T21" s="6"/>
      <c r="U21" s="6"/>
      <c r="V21" s="6"/>
      <c r="W21" s="6"/>
      <c r="X21" s="6"/>
      <c r="Y21" s="6"/>
      <c r="Z21" s="6"/>
    </row>
    <row r="22" spans="1:26" ht="12.75" customHeight="1" x14ac:dyDescent="0.2">
      <c r="A22" s="6"/>
      <c r="B22" s="6"/>
      <c r="C22" s="6"/>
      <c r="D22" s="6"/>
      <c r="E22" s="94"/>
      <c r="F22" s="94"/>
      <c r="G22" s="94"/>
      <c r="H22" s="94"/>
      <c r="I22" s="94"/>
      <c r="J22" s="94"/>
      <c r="K22" s="94"/>
      <c r="L22" s="95"/>
      <c r="M22" s="95"/>
      <c r="N22" s="95"/>
      <c r="O22" s="95"/>
      <c r="P22" s="95"/>
      <c r="Q22" s="95"/>
      <c r="R22" s="95"/>
      <c r="S22" s="95"/>
      <c r="T22" s="6"/>
      <c r="U22" s="6"/>
      <c r="V22" s="6"/>
      <c r="W22" s="6"/>
      <c r="X22" s="6"/>
      <c r="Y22" s="6"/>
      <c r="Z22" s="6"/>
    </row>
    <row r="23" spans="1:26" ht="12.75" customHeight="1" x14ac:dyDescent="0.2">
      <c r="A23" s="5" t="s">
        <v>178</v>
      </c>
      <c r="B23" s="5"/>
      <c r="C23" s="5"/>
      <c r="D23" s="5"/>
      <c r="E23" s="103"/>
      <c r="F23" s="103"/>
      <c r="G23" s="103"/>
      <c r="H23" s="103"/>
      <c r="I23" s="103"/>
      <c r="J23" s="103"/>
      <c r="K23" s="103"/>
      <c r="L23" s="95"/>
      <c r="M23" s="95"/>
      <c r="N23" s="95"/>
      <c r="O23" s="95"/>
      <c r="P23" s="95"/>
      <c r="Q23" s="95"/>
      <c r="R23" s="95"/>
      <c r="S23" s="95"/>
      <c r="T23" s="6"/>
      <c r="U23" s="6"/>
      <c r="V23" s="6"/>
      <c r="W23" s="6"/>
      <c r="X23" s="6"/>
      <c r="Y23" s="6"/>
      <c r="Z23" s="6"/>
    </row>
    <row r="24" spans="1:26" ht="12.75" customHeight="1" x14ac:dyDescent="0.2">
      <c r="A24" s="104" t="s">
        <v>179</v>
      </c>
      <c r="B24" s="94">
        <v>108356</v>
      </c>
      <c r="C24" s="94">
        <v>117772</v>
      </c>
      <c r="D24" s="94">
        <f>SUM('Balance sheet'!F6:F11,'Balance sheet'!F13,'Balance sheet'!F16:F17)</f>
        <v>112913</v>
      </c>
      <c r="E24" s="94">
        <f>SUM('Balance sheet'!H6:H11,'Balance sheet'!H13,'Balance sheet'!H16:H17)</f>
        <v>137492</v>
      </c>
      <c r="F24" s="94">
        <f>SUM('Balance sheet'!I6:I11,'Balance sheet'!I13,'Balance sheet'!I16:I17)</f>
        <v>122196</v>
      </c>
      <c r="G24" s="94">
        <f>SUM('Balance sheet'!J6:J11,'Balance sheet'!J13,'Balance sheet'!J16:J17)</f>
        <v>107974</v>
      </c>
      <c r="H24" s="94">
        <f>SUM('Balance sheet'!K6:K11,'Balance sheet'!K13,'Balance sheet'!K16:K17)</f>
        <v>116779</v>
      </c>
      <c r="I24" s="94">
        <f>SUM('Balance sheet'!L6:L11,'Balance sheet'!L13,'Balance sheet'!L16:L17)</f>
        <v>110370</v>
      </c>
      <c r="J24" s="94">
        <f>SUM('Balance sheet'!M6:M11,'Balance sheet'!M13,'Balance sheet'!M16:M17)</f>
        <v>105398</v>
      </c>
      <c r="K24" s="94">
        <f>SUM('Balance sheet'!N6:N11,'Balance sheet'!N13,'Balance sheet'!N16:N17)</f>
        <v>77238</v>
      </c>
      <c r="L24" s="95"/>
      <c r="M24" s="95"/>
      <c r="N24" s="95"/>
      <c r="O24" s="95"/>
      <c r="P24" s="95"/>
      <c r="Q24" s="95"/>
      <c r="R24" s="95"/>
      <c r="S24" s="95"/>
      <c r="T24" s="6"/>
      <c r="U24" s="6"/>
      <c r="V24" s="6"/>
      <c r="W24" s="6"/>
      <c r="X24" s="6"/>
      <c r="Y24" s="6"/>
      <c r="Z24" s="6"/>
    </row>
    <row r="25" spans="1:26" ht="12.75" customHeight="1" x14ac:dyDescent="0.2">
      <c r="A25" s="6" t="s">
        <v>180</v>
      </c>
      <c r="B25" s="94">
        <v>44525</v>
      </c>
      <c r="C25" s="94">
        <v>48605</v>
      </c>
      <c r="D25" s="94">
        <f>SUM('Balance sheet'!F21:F24,'Balance sheet'!F26)</f>
        <v>44146</v>
      </c>
      <c r="E25" s="94">
        <f>SUM('Balance sheet'!H21:H24,'Balance sheet'!H26)</f>
        <v>61791</v>
      </c>
      <c r="F25" s="94">
        <f>SUM('Balance sheet'!I21:I24,'Balance sheet'!I26)</f>
        <v>45949</v>
      </c>
      <c r="G25" s="94">
        <f>SUM('Balance sheet'!J21:J24,'Balance sheet'!J26)</f>
        <v>37141</v>
      </c>
      <c r="H25" s="94">
        <f>SUM('Balance sheet'!K21:K24,'Balance sheet'!K26)</f>
        <v>38486</v>
      </c>
      <c r="I25" s="94">
        <f>SUM('Balance sheet'!L21:L24,'Balance sheet'!L26)</f>
        <v>38646</v>
      </c>
      <c r="J25" s="94">
        <f>SUM('Balance sheet'!M21:M24,'Balance sheet'!M26)</f>
        <v>34664</v>
      </c>
      <c r="K25" s="94">
        <f>SUM('Balance sheet'!N21:N24,'Balance sheet'!N26)</f>
        <v>29917</v>
      </c>
      <c r="L25" s="95"/>
      <c r="M25" s="95"/>
      <c r="N25" s="95"/>
      <c r="O25" s="95"/>
      <c r="P25" s="95"/>
      <c r="Q25" s="95"/>
      <c r="R25" s="95"/>
      <c r="S25" s="95"/>
      <c r="T25" s="6"/>
      <c r="U25" s="6"/>
      <c r="V25" s="6"/>
      <c r="W25" s="6"/>
      <c r="X25" s="6"/>
      <c r="Y25" s="6"/>
      <c r="Z25" s="6"/>
    </row>
    <row r="26" spans="1:26" ht="12.75" customHeight="1" x14ac:dyDescent="0.2">
      <c r="A26" s="7" t="s">
        <v>88</v>
      </c>
      <c r="B26" s="24">
        <v>0</v>
      </c>
      <c r="C26" s="24">
        <v>0</v>
      </c>
      <c r="D26" s="24">
        <f>'Balance sheet'!F28</f>
        <v>0</v>
      </c>
      <c r="E26" s="24">
        <f>'Balance sheet'!H28</f>
        <v>0</v>
      </c>
      <c r="F26" s="24">
        <f>'Balance sheet'!I28</f>
        <v>0</v>
      </c>
      <c r="G26" s="24">
        <f>'Balance sheet'!J28</f>
        <v>0</v>
      </c>
      <c r="H26" s="8">
        <f>'Balance sheet'!K28</f>
        <v>42</v>
      </c>
      <c r="I26" s="8">
        <f>'Balance sheet'!L28</f>
        <v>69</v>
      </c>
      <c r="J26" s="8">
        <f>'Balance sheet'!M28</f>
        <v>42</v>
      </c>
      <c r="K26" s="8">
        <f>'Balance sheet'!N28</f>
        <v>156</v>
      </c>
      <c r="L26" s="95"/>
      <c r="M26" s="95"/>
      <c r="N26" s="95"/>
      <c r="O26" s="95"/>
      <c r="P26" s="95"/>
      <c r="Q26" s="95"/>
      <c r="R26" s="95"/>
      <c r="S26" s="95"/>
      <c r="T26" s="6"/>
      <c r="U26" s="6"/>
      <c r="V26" s="6"/>
      <c r="W26" s="6"/>
      <c r="X26" s="6"/>
      <c r="Y26" s="6"/>
      <c r="Z26" s="6"/>
    </row>
    <row r="27" spans="1:26" ht="12.75" customHeight="1" x14ac:dyDescent="0.2">
      <c r="A27" s="6" t="s">
        <v>181</v>
      </c>
      <c r="B27" s="94">
        <v>4482</v>
      </c>
      <c r="C27" s="94">
        <v>2603</v>
      </c>
      <c r="D27" s="94">
        <f>SUM('Balance sheet'!F12,'Balance sheet'!F14:F15)</f>
        <v>3189</v>
      </c>
      <c r="E27" s="94">
        <f>SUM('Balance sheet'!H12,'Balance sheet'!H14:H15)</f>
        <v>2088</v>
      </c>
      <c r="F27" s="94">
        <f>SUM('Balance sheet'!I12,'Balance sheet'!I14:I15)</f>
        <v>1851</v>
      </c>
      <c r="G27" s="94">
        <f>SUM('Balance sheet'!J12,'Balance sheet'!J14:J15)</f>
        <v>3555</v>
      </c>
      <c r="H27" s="94">
        <f>SUM('Balance sheet'!K12,'Balance sheet'!K14:K15)</f>
        <v>3535</v>
      </c>
      <c r="I27" s="94">
        <f>SUM('Balance sheet'!L12,'Balance sheet'!L14:L15)</f>
        <v>1751</v>
      </c>
      <c r="J27" s="94">
        <f>SUM('Balance sheet'!M12,'Balance sheet'!M14:M15)</f>
        <v>1700</v>
      </c>
      <c r="K27" s="94">
        <f>SUM('Balance sheet'!N12,'Balance sheet'!N14:N15)</f>
        <v>1052</v>
      </c>
      <c r="L27" s="95"/>
      <c r="M27" s="95"/>
      <c r="N27" s="95"/>
      <c r="O27" s="95"/>
      <c r="P27" s="95"/>
      <c r="Q27" s="95"/>
      <c r="R27" s="95"/>
      <c r="S27" s="95"/>
      <c r="T27" s="6"/>
      <c r="U27" s="6"/>
      <c r="V27" s="6"/>
      <c r="W27" s="6"/>
      <c r="X27" s="6"/>
      <c r="Y27" s="6"/>
      <c r="Z27" s="6"/>
    </row>
    <row r="28" spans="1:26" ht="12.75" customHeight="1" x14ac:dyDescent="0.2">
      <c r="A28" s="105" t="s">
        <v>87</v>
      </c>
      <c r="B28" s="94">
        <v>1266</v>
      </c>
      <c r="C28" s="94">
        <v>5342</v>
      </c>
      <c r="D28" s="94">
        <f>SUM('Balance sheet'!F25,'Balance sheet'!F27)</f>
        <v>5259</v>
      </c>
      <c r="E28" s="94">
        <f>SUM('Balance sheet'!H25,'Balance sheet'!H27)</f>
        <v>4941</v>
      </c>
      <c r="F28" s="94">
        <f>SUM('Balance sheet'!I25,'Balance sheet'!I27)</f>
        <v>1150</v>
      </c>
      <c r="G28" s="94">
        <f>SUM('Balance sheet'!J25,'Balance sheet'!J27)</f>
        <v>993</v>
      </c>
      <c r="H28" s="94">
        <f>SUM('Balance sheet'!K25,'Balance sheet'!K27)</f>
        <v>525</v>
      </c>
      <c r="I28" s="94">
        <f>SUM('Balance sheet'!L25,'Balance sheet'!L27)</f>
        <v>422</v>
      </c>
      <c r="J28" s="94">
        <f>SUM('Balance sheet'!M25,'Balance sheet'!M27)</f>
        <v>1105</v>
      </c>
      <c r="K28" s="94">
        <f>SUM('Balance sheet'!N25,'Balance sheet'!N27)</f>
        <v>1677</v>
      </c>
      <c r="L28" s="95"/>
      <c r="M28" s="95"/>
      <c r="N28" s="95"/>
      <c r="O28" s="95"/>
      <c r="P28" s="95"/>
      <c r="Q28" s="95"/>
      <c r="R28" s="95"/>
      <c r="S28" s="95"/>
      <c r="T28" s="6"/>
      <c r="U28" s="6"/>
      <c r="V28" s="6"/>
      <c r="W28" s="6"/>
      <c r="X28" s="6"/>
      <c r="Y28" s="6"/>
      <c r="Z28" s="6"/>
    </row>
    <row r="29" spans="1:26" ht="12.75" customHeight="1" x14ac:dyDescent="0.2">
      <c r="A29" s="6" t="s">
        <v>89</v>
      </c>
      <c r="B29" s="94">
        <v>8487</v>
      </c>
      <c r="C29" s="94">
        <v>10962</v>
      </c>
      <c r="D29" s="94">
        <f>'Balance sheet'!F29</f>
        <v>5159</v>
      </c>
      <c r="E29" s="94">
        <f>'Balance sheet'!H29</f>
        <v>4288</v>
      </c>
      <c r="F29" s="94">
        <f>'Balance sheet'!I29</f>
        <v>3904</v>
      </c>
      <c r="G29" s="94">
        <f>'Balance sheet'!J29</f>
        <v>4982</v>
      </c>
      <c r="H29" s="94">
        <f>'Balance sheet'!K29</f>
        <v>2928</v>
      </c>
      <c r="I29" s="94">
        <f>'Balance sheet'!L29</f>
        <v>3008</v>
      </c>
      <c r="J29" s="94">
        <f>'Balance sheet'!M29</f>
        <v>4107</v>
      </c>
      <c r="K29" s="94">
        <f>'Balance sheet'!N29</f>
        <v>4244</v>
      </c>
      <c r="L29" s="95"/>
      <c r="M29" s="95"/>
      <c r="N29" s="95"/>
      <c r="O29" s="95"/>
      <c r="P29" s="95"/>
      <c r="Q29" s="95"/>
      <c r="R29" s="95"/>
      <c r="S29" s="95"/>
      <c r="T29" s="6"/>
      <c r="U29" s="6"/>
      <c r="V29" s="6"/>
      <c r="W29" s="6"/>
      <c r="X29" s="6"/>
      <c r="Y29" s="6"/>
      <c r="Z29" s="6"/>
    </row>
    <row r="30" spans="1:26" ht="12.75" customHeight="1" x14ac:dyDescent="0.2">
      <c r="A30" s="7" t="s">
        <v>182</v>
      </c>
      <c r="B30" s="24">
        <v>0</v>
      </c>
      <c r="C30" s="24">
        <v>0</v>
      </c>
      <c r="D30" s="8">
        <f>'Balance sheet'!F32</f>
        <v>32327</v>
      </c>
      <c r="E30" s="24">
        <f>'Balance sheet'!G32</f>
        <v>0</v>
      </c>
      <c r="F30" s="24">
        <f>'Balance sheet'!H32</f>
        <v>0</v>
      </c>
      <c r="G30" s="24">
        <f>'Balance sheet'!I32</f>
        <v>0</v>
      </c>
      <c r="H30" s="24">
        <f>'Balance sheet'!J32</f>
        <v>0</v>
      </c>
      <c r="I30" s="24">
        <f>'Balance sheet'!K32</f>
        <v>0</v>
      </c>
      <c r="J30" s="24">
        <f>'Balance sheet'!L32</f>
        <v>0</v>
      </c>
      <c r="K30" s="24">
        <f>'Balance sheet'!M32</f>
        <v>0</v>
      </c>
      <c r="L30" s="95"/>
      <c r="M30" s="95"/>
      <c r="N30" s="95"/>
      <c r="O30" s="95"/>
      <c r="P30" s="95"/>
      <c r="Q30" s="95"/>
      <c r="R30" s="95"/>
      <c r="S30" s="95"/>
      <c r="T30" s="6"/>
      <c r="U30" s="6"/>
      <c r="V30" s="6"/>
      <c r="W30" s="6"/>
      <c r="X30" s="6"/>
      <c r="Y30" s="6"/>
      <c r="Z30" s="6"/>
    </row>
    <row r="31" spans="1:26" ht="12.75" customHeight="1" x14ac:dyDescent="0.2">
      <c r="A31" s="98" t="s">
        <v>183</v>
      </c>
      <c r="B31" s="99">
        <v>167116</v>
      </c>
      <c r="C31" s="99">
        <v>185284</v>
      </c>
      <c r="D31" s="99">
        <f>'Balance sheet'!F33</f>
        <v>202993</v>
      </c>
      <c r="E31" s="99">
        <f>'Balance sheet'!H33</f>
        <v>210600</v>
      </c>
      <c r="F31" s="99">
        <f>'Balance sheet'!I33</f>
        <v>175050</v>
      </c>
      <c r="G31" s="99">
        <f>'Balance sheet'!J33</f>
        <v>154645</v>
      </c>
      <c r="H31" s="99">
        <f>'Balance sheet'!K33</f>
        <v>162295</v>
      </c>
      <c r="I31" s="99">
        <f>'Balance sheet'!L33</f>
        <v>154266</v>
      </c>
      <c r="J31" s="99">
        <f>'Balance sheet'!M33</f>
        <v>147016</v>
      </c>
      <c r="K31" s="99">
        <f>'Balance sheet'!N33</f>
        <v>114284</v>
      </c>
      <c r="L31" s="95"/>
      <c r="M31" s="95"/>
      <c r="N31" s="95"/>
      <c r="O31" s="95"/>
      <c r="P31" s="95"/>
      <c r="Q31" s="95"/>
      <c r="R31" s="95"/>
      <c r="S31" s="95"/>
      <c r="T31" s="6"/>
      <c r="U31" s="6"/>
      <c r="V31" s="6"/>
      <c r="W31" s="6"/>
      <c r="X31" s="6"/>
      <c r="Y31" s="6"/>
      <c r="Z31" s="6"/>
    </row>
    <row r="32" spans="1:26" ht="12.75" customHeight="1" x14ac:dyDescent="0.2">
      <c r="A32" s="6"/>
      <c r="B32" s="6"/>
      <c r="C32" s="6"/>
      <c r="D32" s="6"/>
      <c r="E32" s="94"/>
      <c r="F32" s="94"/>
      <c r="G32" s="94"/>
      <c r="H32" s="94"/>
      <c r="I32" s="94"/>
      <c r="J32" s="94"/>
      <c r="K32" s="94"/>
      <c r="L32" s="95"/>
      <c r="M32" s="95"/>
      <c r="N32" s="95"/>
      <c r="O32" s="95"/>
      <c r="P32" s="95"/>
      <c r="Q32" s="95"/>
      <c r="R32" s="95"/>
      <c r="S32" s="95"/>
      <c r="T32" s="6"/>
      <c r="U32" s="6"/>
      <c r="V32" s="6"/>
      <c r="W32" s="6"/>
      <c r="X32" s="6"/>
      <c r="Y32" s="6"/>
      <c r="Z32" s="6"/>
    </row>
    <row r="33" spans="1:26" ht="12.75" customHeight="1" x14ac:dyDescent="0.2">
      <c r="A33" s="6" t="s">
        <v>95</v>
      </c>
      <c r="B33" s="94">
        <v>85625</v>
      </c>
      <c r="C33" s="94">
        <v>88314</v>
      </c>
      <c r="D33" s="94">
        <f>'Balance sheet'!F41</f>
        <v>70846</v>
      </c>
      <c r="E33" s="94">
        <f>'Balance sheet'!H41</f>
        <v>67346</v>
      </c>
      <c r="F33" s="94">
        <f>'Balance sheet'!I41</f>
        <v>59874</v>
      </c>
      <c r="G33" s="94">
        <f>'Balance sheet'!J41</f>
        <v>54352</v>
      </c>
      <c r="H33" s="94">
        <f>'Balance sheet'!K41</f>
        <v>54125</v>
      </c>
      <c r="I33" s="94">
        <f>'Balance sheet'!L41</f>
        <v>47141</v>
      </c>
      <c r="J33" s="94">
        <f>'Balance sheet'!M41</f>
        <v>42289</v>
      </c>
      <c r="K33" s="94">
        <f>'Balance sheet'!N41</f>
        <v>33204</v>
      </c>
      <c r="L33" s="95"/>
      <c r="M33" s="95"/>
      <c r="N33" s="95"/>
      <c r="O33" s="95"/>
      <c r="P33" s="95"/>
      <c r="Q33" s="95"/>
      <c r="R33" s="95"/>
      <c r="S33" s="95"/>
      <c r="T33" s="6"/>
      <c r="U33" s="6"/>
      <c r="V33" s="6"/>
      <c r="W33" s="6"/>
      <c r="X33" s="6"/>
      <c r="Y33" s="6"/>
      <c r="Z33" s="6"/>
    </row>
    <row r="34" spans="1:26" ht="12.75" customHeight="1" x14ac:dyDescent="0.2">
      <c r="A34" s="6" t="s">
        <v>30</v>
      </c>
      <c r="B34" s="94">
        <v>415</v>
      </c>
      <c r="C34" s="94">
        <v>427</v>
      </c>
      <c r="D34" s="94">
        <f>'Balance sheet'!F42</f>
        <v>8559</v>
      </c>
      <c r="E34" s="94">
        <f>'Balance sheet'!H42</f>
        <v>9218</v>
      </c>
      <c r="F34" s="94">
        <f>'Balance sheet'!I42</f>
        <v>8633</v>
      </c>
      <c r="G34" s="94">
        <f>'Balance sheet'!J42</f>
        <v>8990</v>
      </c>
      <c r="H34" s="94">
        <f>'Balance sheet'!K42</f>
        <v>8676</v>
      </c>
      <c r="I34" s="94">
        <f>'Balance sheet'!L42</f>
        <v>7758</v>
      </c>
      <c r="J34" s="94">
        <f>'Balance sheet'!M42</f>
        <v>7281</v>
      </c>
      <c r="K34" s="94">
        <f>'Balance sheet'!N42</f>
        <v>6376</v>
      </c>
      <c r="L34" s="95"/>
      <c r="M34" s="95"/>
      <c r="N34" s="95"/>
      <c r="O34" s="95"/>
      <c r="P34" s="95"/>
      <c r="Q34" s="95"/>
      <c r="R34" s="95"/>
      <c r="S34" s="95"/>
      <c r="T34" s="6"/>
      <c r="U34" s="6"/>
      <c r="V34" s="6"/>
      <c r="W34" s="6"/>
      <c r="X34" s="6"/>
      <c r="Y34" s="6"/>
      <c r="Z34" s="6"/>
    </row>
    <row r="35" spans="1:26" ht="12.75" customHeight="1" x14ac:dyDescent="0.2">
      <c r="A35" s="105" t="s">
        <v>184</v>
      </c>
      <c r="B35" s="94">
        <v>10002</v>
      </c>
      <c r="C35" s="94">
        <v>11440</v>
      </c>
      <c r="D35" s="94">
        <f>SUM('Balance sheet'!F48:F49,'Balance sheet'!F50,'Balance sheet'!F60)</f>
        <v>11396</v>
      </c>
      <c r="E35" s="94">
        <f>SUM('Balance sheet'!H48:H49,'Balance sheet'!H50,'Balance sheet'!H60)</f>
        <v>13097</v>
      </c>
      <c r="F35" s="94">
        <f>SUM('Balance sheet'!I48:I49,'Balance sheet'!I50,'Balance sheet'!I60)</f>
        <v>12855</v>
      </c>
      <c r="G35" s="94">
        <f>SUM('Balance sheet'!J48:J49,'Balance sheet'!J50,'Balance sheet'!J60)</f>
        <v>12671</v>
      </c>
      <c r="H35" s="94">
        <f>SUM('Balance sheet'!K48:K49,'Balance sheet'!K50,'Balance sheet'!K60)</f>
        <v>14017</v>
      </c>
      <c r="I35" s="94">
        <f>SUM('Balance sheet'!L48:L49,'Balance sheet'!L50,'Balance sheet'!L60)</f>
        <v>15696</v>
      </c>
      <c r="J35" s="94">
        <f>SUM('Balance sheet'!M48:M49,'Balance sheet'!M50,'Balance sheet'!M60)</f>
        <v>14659</v>
      </c>
      <c r="K35" s="94">
        <f>SUM('Balance sheet'!N48:N49,'Balance sheet'!N50,'Balance sheet'!N60)</f>
        <v>11961</v>
      </c>
      <c r="L35" s="95"/>
      <c r="M35" s="95"/>
      <c r="N35" s="95"/>
      <c r="O35" s="95"/>
      <c r="P35" s="95"/>
      <c r="Q35" s="95"/>
      <c r="R35" s="95"/>
      <c r="S35" s="95"/>
      <c r="T35" s="6"/>
      <c r="U35" s="6"/>
      <c r="V35" s="6"/>
      <c r="W35" s="6"/>
      <c r="X35" s="6"/>
      <c r="Y35" s="6"/>
      <c r="Z35" s="6"/>
    </row>
    <row r="36" spans="1:26" ht="12.75" customHeight="1" x14ac:dyDescent="0.2">
      <c r="A36" s="6" t="s">
        <v>185</v>
      </c>
      <c r="B36" s="94">
        <v>38632</v>
      </c>
      <c r="C36" s="94">
        <v>47098</v>
      </c>
      <c r="D36" s="94">
        <f>SUM('Balance sheet'!F46,'Balance sheet'!F55,'Balance sheet'!F57)</f>
        <v>60984</v>
      </c>
      <c r="E36" s="94">
        <f>SUM('Balance sheet'!H46,'Balance sheet'!H55,'Balance sheet'!H57)</f>
        <v>71515</v>
      </c>
      <c r="F36" s="94">
        <f>SUM('Balance sheet'!I46,'Balance sheet'!I55,'Balance sheet'!I57)</f>
        <v>58189</v>
      </c>
      <c r="G36" s="94">
        <f>SUM('Balance sheet'!J46,'Balance sheet'!J55,'Balance sheet'!J57)</f>
        <v>46890</v>
      </c>
      <c r="H36" s="94">
        <f>SUM('Balance sheet'!K46,'Balance sheet'!K55,'Balance sheet'!K57)</f>
        <v>52062</v>
      </c>
      <c r="I36" s="94">
        <f>SUM('Balance sheet'!L46,'Balance sheet'!L55,'Balance sheet'!L57)</f>
        <v>54327</v>
      </c>
      <c r="J36" s="94">
        <f>SUM('Balance sheet'!M46,'Balance sheet'!M55,'Balance sheet'!M57)</f>
        <v>54838</v>
      </c>
      <c r="K36" s="94">
        <f>SUM('Balance sheet'!N46,'Balance sheet'!N55,'Balance sheet'!N57)</f>
        <v>36873</v>
      </c>
      <c r="L36" s="95"/>
      <c r="M36" s="95"/>
      <c r="N36" s="95"/>
      <c r="O36" s="95"/>
      <c r="P36" s="95"/>
      <c r="Q36" s="95"/>
      <c r="R36" s="95"/>
      <c r="S36" s="95"/>
      <c r="T36" s="6"/>
      <c r="U36" s="6"/>
      <c r="V36" s="6"/>
      <c r="W36" s="6"/>
      <c r="X36" s="6"/>
      <c r="Y36" s="6"/>
      <c r="Z36" s="6"/>
    </row>
    <row r="37" spans="1:26" ht="12.75" customHeight="1" x14ac:dyDescent="0.2">
      <c r="A37" s="6" t="s">
        <v>186</v>
      </c>
      <c r="B37" s="94">
        <v>32442</v>
      </c>
      <c r="C37" s="94">
        <v>38005</v>
      </c>
      <c r="D37" s="94">
        <f>SUM('Balance sheet'!F47,'Balance sheet'!F51,'Balance sheet'!F56,'Balance sheet'!F58:F59,'Balance sheet'!F61)</f>
        <v>37500</v>
      </c>
      <c r="E37" s="94">
        <f>SUM('Balance sheet'!H47,'Balance sheet'!H51,'Balance sheet'!H56,'Balance sheet'!H58:H59,'Balance sheet'!H61)</f>
        <v>49424</v>
      </c>
      <c r="F37" s="94">
        <f>SUM('Balance sheet'!I47,'Balance sheet'!I51,'Balance sheet'!I56,'Balance sheet'!I58:I59,'Balance sheet'!I61)</f>
        <v>35499</v>
      </c>
      <c r="G37" s="94">
        <f>SUM('Balance sheet'!J47,'Balance sheet'!J51,'Balance sheet'!J56,'Balance sheet'!J58:J59,'Balance sheet'!J61)</f>
        <v>31742</v>
      </c>
      <c r="H37" s="94">
        <f>SUM('Balance sheet'!K47,'Balance sheet'!K51,'Balance sheet'!K56,'Balance sheet'!K58:K59,'Balance sheet'!K61)</f>
        <v>33415</v>
      </c>
      <c r="I37" s="94">
        <f>SUM('Balance sheet'!L47,'Balance sheet'!L51,'Balance sheet'!L56,'Balance sheet'!L58:L59,'Balance sheet'!L61)</f>
        <v>29344</v>
      </c>
      <c r="J37" s="94">
        <f>SUM('Balance sheet'!M47,'Balance sheet'!M51,'Balance sheet'!M56,'Balance sheet'!M58:M59,'Balance sheet'!M61)</f>
        <v>27949</v>
      </c>
      <c r="K37" s="94">
        <f>SUM('Balance sheet'!N47,'Balance sheet'!N51,'Balance sheet'!N56,'Balance sheet'!N58:N59,'Balance sheet'!N61)</f>
        <v>25870</v>
      </c>
      <c r="L37" s="95"/>
      <c r="M37" s="95"/>
      <c r="N37" s="95"/>
      <c r="O37" s="95"/>
      <c r="P37" s="95"/>
      <c r="Q37" s="95"/>
      <c r="R37" s="95"/>
      <c r="S37" s="95"/>
      <c r="T37" s="6"/>
      <c r="U37" s="6"/>
      <c r="V37" s="6"/>
      <c r="W37" s="6"/>
      <c r="X37" s="6"/>
      <c r="Y37" s="6"/>
      <c r="Z37" s="6"/>
    </row>
    <row r="38" spans="1:26" ht="12.75" customHeight="1" x14ac:dyDescent="0.2">
      <c r="A38" s="105" t="s">
        <v>187</v>
      </c>
      <c r="B38" s="24">
        <v>0</v>
      </c>
      <c r="C38" s="24">
        <v>0</v>
      </c>
      <c r="D38" s="94">
        <f>'Balance sheet'!F64</f>
        <v>13708</v>
      </c>
      <c r="E38" s="24">
        <f>'Balance sheet'!G64</f>
        <v>0</v>
      </c>
      <c r="F38" s="24">
        <f>'Balance sheet'!H64</f>
        <v>0</v>
      </c>
      <c r="G38" s="24">
        <f>'Balance sheet'!I64</f>
        <v>0</v>
      </c>
      <c r="H38" s="24">
        <f>'Balance sheet'!J64</f>
        <v>0</v>
      </c>
      <c r="I38" s="24">
        <f>'Balance sheet'!K64</f>
        <v>0</v>
      </c>
      <c r="J38" s="24">
        <f>'Balance sheet'!L64</f>
        <v>0</v>
      </c>
      <c r="K38" s="24">
        <f>'Balance sheet'!M64</f>
        <v>0</v>
      </c>
      <c r="L38" s="95"/>
      <c r="M38" s="95"/>
      <c r="N38" s="95"/>
      <c r="O38" s="95"/>
      <c r="P38" s="95"/>
      <c r="Q38" s="95"/>
      <c r="R38" s="95"/>
      <c r="S38" s="95"/>
      <c r="T38" s="6"/>
      <c r="U38" s="6"/>
      <c r="V38" s="6"/>
      <c r="W38" s="6"/>
      <c r="X38" s="6"/>
      <c r="Y38" s="6"/>
      <c r="Z38" s="6"/>
    </row>
    <row r="39" spans="1:26" ht="12.75" customHeight="1" x14ac:dyDescent="0.2">
      <c r="A39" s="98" t="s">
        <v>188</v>
      </c>
      <c r="B39" s="99">
        <v>167116</v>
      </c>
      <c r="C39" s="99">
        <v>185284</v>
      </c>
      <c r="D39" s="99">
        <f>'Balance sheet'!F65</f>
        <v>202993</v>
      </c>
      <c r="E39" s="99">
        <f>'Balance sheet'!H65</f>
        <v>210600</v>
      </c>
      <c r="F39" s="99">
        <f>'Balance sheet'!I65</f>
        <v>175050</v>
      </c>
      <c r="G39" s="99">
        <f>'Balance sheet'!J65</f>
        <v>154645</v>
      </c>
      <c r="H39" s="99">
        <f>'Balance sheet'!K65</f>
        <v>162295</v>
      </c>
      <c r="I39" s="99">
        <f>'Balance sheet'!L65</f>
        <v>154266</v>
      </c>
      <c r="J39" s="99">
        <f>'Balance sheet'!M65</f>
        <v>147016</v>
      </c>
      <c r="K39" s="99">
        <f>'Balance sheet'!N65</f>
        <v>114284</v>
      </c>
      <c r="L39" s="95"/>
      <c r="M39" s="95"/>
      <c r="N39" s="95"/>
      <c r="O39" s="95"/>
      <c r="P39" s="95"/>
      <c r="Q39" s="95"/>
      <c r="R39" s="95"/>
      <c r="S39" s="95"/>
      <c r="T39" s="6"/>
      <c r="U39" s="6"/>
      <c r="V39" s="6"/>
      <c r="W39" s="6"/>
      <c r="X39" s="6"/>
      <c r="Y39" s="6"/>
      <c r="Z39" s="6"/>
    </row>
    <row r="40" spans="1:26" ht="12.75" customHeight="1" x14ac:dyDescent="0.2">
      <c r="A40" s="6"/>
      <c r="B40" s="6"/>
      <c r="C40" s="6"/>
      <c r="D40" s="6"/>
      <c r="E40" s="94"/>
      <c r="F40" s="94"/>
      <c r="G40" s="94"/>
      <c r="H40" s="94"/>
      <c r="I40" s="94"/>
      <c r="J40" s="94"/>
      <c r="K40" s="94"/>
      <c r="L40" s="95"/>
      <c r="M40" s="95"/>
      <c r="N40" s="95"/>
      <c r="O40" s="95"/>
      <c r="P40" s="95"/>
      <c r="Q40" s="95"/>
      <c r="R40" s="95"/>
      <c r="S40" s="95"/>
      <c r="T40" s="6"/>
      <c r="U40" s="6"/>
      <c r="V40" s="6"/>
      <c r="W40" s="6"/>
      <c r="X40" s="6"/>
      <c r="Y40" s="6"/>
      <c r="Z40" s="6"/>
    </row>
    <row r="41" spans="1:26" ht="12.75" customHeight="1" x14ac:dyDescent="0.2">
      <c r="A41" s="104" t="s">
        <v>189</v>
      </c>
      <c r="B41" s="8">
        <v>113649</v>
      </c>
      <c r="C41" s="8">
        <v>115346</v>
      </c>
      <c r="D41" s="8">
        <v>115105</v>
      </c>
      <c r="E41" s="8">
        <v>110727</v>
      </c>
      <c r="F41" s="8">
        <v>92227</v>
      </c>
      <c r="G41" s="8">
        <v>112473</v>
      </c>
      <c r="H41" s="8">
        <v>114663</v>
      </c>
      <c r="I41" s="8">
        <v>107575</v>
      </c>
      <c r="J41" s="8">
        <v>90167</v>
      </c>
      <c r="K41" s="8">
        <v>73145</v>
      </c>
      <c r="L41" s="95"/>
      <c r="M41" s="95"/>
      <c r="N41" s="95"/>
      <c r="O41" s="95"/>
      <c r="P41" s="95"/>
      <c r="Q41" s="95"/>
      <c r="R41" s="95"/>
      <c r="S41" s="95"/>
      <c r="T41" s="6"/>
      <c r="U41" s="6"/>
      <c r="V41" s="6"/>
      <c r="W41" s="6"/>
      <c r="X41" s="6"/>
      <c r="Y41" s="6"/>
      <c r="Z41" s="6"/>
    </row>
    <row r="42" spans="1:26" ht="12.75" customHeight="1" x14ac:dyDescent="0.2">
      <c r="A42" s="87" t="s">
        <v>190</v>
      </c>
      <c r="B42" s="106">
        <v>26543</v>
      </c>
      <c r="C42" s="106">
        <v>30769</v>
      </c>
      <c r="D42" s="106">
        <f>-'Cash flow'!D44</f>
        <v>53703</v>
      </c>
      <c r="E42" s="106">
        <f>-'Cash flow'!E44</f>
        <v>62869</v>
      </c>
      <c r="F42" s="106">
        <f>-'Cash flow'!F44</f>
        <v>55433</v>
      </c>
      <c r="G42" s="106">
        <f>-'Cash flow'!G44</f>
        <v>42688</v>
      </c>
      <c r="H42" s="106">
        <f>-'Cash flow'!H44</f>
        <v>50940</v>
      </c>
      <c r="I42" s="106">
        <f>-'Cash flow'!I44</f>
        <v>54404</v>
      </c>
      <c r="J42" s="106">
        <f>-'Cash flow'!J44</f>
        <v>52467</v>
      </c>
      <c r="K42" s="106">
        <f>-'Cash flow'!K44</f>
        <v>35173</v>
      </c>
      <c r="L42" s="95"/>
      <c r="M42" s="95"/>
      <c r="N42" s="95"/>
      <c r="O42" s="95"/>
      <c r="P42" s="95"/>
      <c r="Q42" s="95"/>
      <c r="R42" s="95"/>
      <c r="S42" s="95"/>
      <c r="T42" s="6"/>
      <c r="U42" s="6"/>
      <c r="V42" s="6"/>
      <c r="W42" s="6"/>
      <c r="X42" s="6"/>
      <c r="Y42" s="6"/>
      <c r="Z42" s="6"/>
    </row>
    <row r="43" spans="1:26" ht="12.75" customHeight="1" x14ac:dyDescent="0.2">
      <c r="A43" s="6"/>
      <c r="B43" s="6"/>
      <c r="C43" s="6"/>
      <c r="D43" s="6"/>
      <c r="E43" s="94"/>
      <c r="F43" s="94"/>
      <c r="G43" s="94"/>
      <c r="H43" s="94"/>
      <c r="I43" s="94"/>
      <c r="J43" s="94"/>
      <c r="K43" s="94"/>
      <c r="L43" s="5"/>
      <c r="M43" s="5"/>
      <c r="N43" s="5"/>
      <c r="O43" s="5"/>
      <c r="P43" s="5"/>
      <c r="Q43" s="6"/>
      <c r="R43" s="6"/>
      <c r="S43" s="6"/>
      <c r="T43" s="6"/>
      <c r="U43" s="6"/>
      <c r="V43" s="6"/>
      <c r="W43" s="6"/>
      <c r="X43" s="6"/>
      <c r="Y43" s="6"/>
      <c r="Z43" s="6"/>
    </row>
    <row r="44" spans="1:26" ht="12.75" customHeight="1" x14ac:dyDescent="0.2">
      <c r="A44" s="5" t="s">
        <v>191</v>
      </c>
      <c r="B44" s="5"/>
      <c r="C44" s="5"/>
      <c r="D44" s="5"/>
      <c r="E44" s="103"/>
      <c r="F44" s="103"/>
      <c r="G44" s="103"/>
      <c r="H44" s="103"/>
      <c r="I44" s="103"/>
      <c r="J44" s="103"/>
      <c r="K44" s="103"/>
      <c r="L44" s="5"/>
      <c r="M44" s="5"/>
      <c r="N44" s="5"/>
      <c r="O44" s="5"/>
      <c r="P44" s="5"/>
      <c r="Q44" s="5"/>
      <c r="R44" s="5"/>
      <c r="S44" s="5"/>
      <c r="T44" s="5"/>
      <c r="U44" s="5"/>
      <c r="V44" s="5"/>
      <c r="W44" s="5"/>
      <c r="X44" s="5"/>
      <c r="Y44" s="5"/>
      <c r="Z44" s="5"/>
    </row>
    <row r="45" spans="1:26" ht="12.75" customHeight="1" x14ac:dyDescent="0.2">
      <c r="A45" s="105" t="s">
        <v>138</v>
      </c>
      <c r="B45" s="83">
        <v>14998</v>
      </c>
      <c r="C45" s="83">
        <v>17242</v>
      </c>
      <c r="D45" s="83">
        <f>'Cash flow'!D17</f>
        <v>17685</v>
      </c>
      <c r="E45" s="83">
        <f>'Cash flow'!E17</f>
        <v>7680</v>
      </c>
      <c r="F45" s="83">
        <f>'Cash flow'!F17</f>
        <v>9744</v>
      </c>
      <c r="G45" s="83">
        <f>'Cash flow'!G17</f>
        <v>16018</v>
      </c>
      <c r="H45" s="83">
        <f>'Cash flow'!H17</f>
        <v>15639</v>
      </c>
      <c r="I45" s="83">
        <f>'Cash flow'!I17</f>
        <v>9900</v>
      </c>
      <c r="J45" s="83">
        <f>'Cash flow'!J17</f>
        <v>10622</v>
      </c>
      <c r="K45" s="83">
        <f>'Cash flow'!K17</f>
        <v>10998</v>
      </c>
      <c r="L45" s="95"/>
      <c r="M45" s="95"/>
      <c r="N45" s="95"/>
      <c r="O45" s="95"/>
      <c r="P45" s="95"/>
      <c r="Q45" s="95"/>
      <c r="R45" s="95"/>
      <c r="S45" s="95"/>
      <c r="T45" s="6"/>
      <c r="U45" s="6"/>
      <c r="V45" s="6"/>
      <c r="W45" s="6"/>
      <c r="X45" s="6"/>
      <c r="Y45" s="6"/>
      <c r="Z45" s="6"/>
    </row>
    <row r="46" spans="1:26" ht="12.75" customHeight="1" x14ac:dyDescent="0.2">
      <c r="A46" s="6" t="s">
        <v>142</v>
      </c>
      <c r="B46" s="83">
        <v>8928</v>
      </c>
      <c r="C46" s="83">
        <v>9485</v>
      </c>
      <c r="D46" s="83">
        <f>'Cash flow'!D22</f>
        <v>11625</v>
      </c>
      <c r="E46" s="83">
        <f>'Cash flow'!E22</f>
        <v>4088</v>
      </c>
      <c r="F46" s="83">
        <f>'Cash flow'!F22</f>
        <v>5991</v>
      </c>
      <c r="G46" s="83">
        <f>'Cash flow'!G22</f>
        <v>11175</v>
      </c>
      <c r="H46" s="83">
        <f>'Cash flow'!H22</f>
        <v>13208</v>
      </c>
      <c r="I46" s="83">
        <f>'Cash flow'!I22</f>
        <v>6363</v>
      </c>
      <c r="J46" s="83">
        <f>'Cash flow'!J22</f>
        <v>6644</v>
      </c>
      <c r="K46" s="83">
        <f>'Cash flow'!K22</f>
        <v>6530</v>
      </c>
      <c r="L46" s="95"/>
      <c r="M46" s="95"/>
      <c r="N46" s="95"/>
      <c r="O46" s="95"/>
      <c r="P46" s="95"/>
      <c r="Q46" s="95"/>
      <c r="R46" s="95"/>
      <c r="S46" s="95"/>
      <c r="T46" s="6"/>
      <c r="U46" s="6"/>
      <c r="V46" s="6"/>
      <c r="W46" s="6"/>
      <c r="X46" s="6"/>
      <c r="Y46" s="6"/>
      <c r="Z46" s="6"/>
    </row>
    <row r="47" spans="1:26" ht="12.75" customHeight="1" x14ac:dyDescent="0.2">
      <c r="A47" s="6" t="s">
        <v>146</v>
      </c>
      <c r="B47" s="83">
        <v>8933</v>
      </c>
      <c r="C47" s="83">
        <v>33325</v>
      </c>
      <c r="D47" s="83">
        <f>'Cash flow'!D26</f>
        <v>12692</v>
      </c>
      <c r="E47" s="83">
        <f>'Cash flow'!E26</f>
        <v>-867</v>
      </c>
      <c r="F47" s="83">
        <f>'Cash flow'!F26</f>
        <v>-5807</v>
      </c>
      <c r="G47" s="83">
        <f>'Cash flow'!G26</f>
        <v>10795</v>
      </c>
      <c r="H47" s="83">
        <f>'Cash flow'!H26</f>
        <v>13285</v>
      </c>
      <c r="I47" s="83">
        <f>'Cash flow'!I26</f>
        <v>5737</v>
      </c>
      <c r="J47" s="83">
        <f>'Cash flow'!J26</f>
        <v>-19372</v>
      </c>
      <c r="K47" s="83">
        <f>'Cash flow'!K26</f>
        <v>359</v>
      </c>
      <c r="L47" s="95"/>
      <c r="M47" s="95"/>
      <c r="N47" s="95"/>
      <c r="O47" s="95"/>
      <c r="P47" s="95"/>
      <c r="Q47" s="95"/>
      <c r="R47" s="95"/>
      <c r="S47" s="95"/>
      <c r="T47" s="6"/>
      <c r="U47" s="6"/>
      <c r="V47" s="6"/>
      <c r="W47" s="6"/>
      <c r="X47" s="6"/>
      <c r="Y47" s="6"/>
      <c r="Z47" s="6"/>
    </row>
    <row r="48" spans="1:26" ht="12.75" customHeight="1" x14ac:dyDescent="0.2">
      <c r="A48" s="6" t="s">
        <v>135</v>
      </c>
      <c r="B48" s="83">
        <v>-6898</v>
      </c>
      <c r="C48" s="83">
        <v>-7332</v>
      </c>
      <c r="D48" s="83">
        <f>'Cash flow'!D14</f>
        <v>-6819</v>
      </c>
      <c r="E48" s="83">
        <f>'Cash flow'!E14</f>
        <v>-5362</v>
      </c>
      <c r="F48" s="83">
        <f>'Cash flow'!F14</f>
        <v>-5182</v>
      </c>
      <c r="G48" s="83">
        <f>'Cash flow'!G14</f>
        <v>-6439</v>
      </c>
      <c r="H48" s="83">
        <f>'Cash flow'!H14</f>
        <v>-5707</v>
      </c>
      <c r="I48" s="83">
        <f>'Cash flow'!I14</f>
        <v>-6781</v>
      </c>
      <c r="J48" s="83">
        <f>'Cash flow'!J14</f>
        <v>-6012</v>
      </c>
      <c r="K48" s="83">
        <f>'Cash flow'!K14</f>
        <v>-6255</v>
      </c>
      <c r="L48" s="95"/>
      <c r="M48" s="95"/>
      <c r="N48" s="95"/>
      <c r="O48" s="95"/>
      <c r="P48" s="95"/>
      <c r="Q48" s="95"/>
      <c r="R48" s="95"/>
      <c r="S48" s="95"/>
      <c r="T48" s="6"/>
      <c r="U48" s="6"/>
      <c r="V48" s="6"/>
      <c r="W48" s="6"/>
      <c r="X48" s="6"/>
      <c r="Y48" s="6"/>
      <c r="Z48" s="6"/>
    </row>
    <row r="49" spans="1:26" ht="12.75" customHeight="1" x14ac:dyDescent="0.2">
      <c r="A49" s="107" t="s">
        <v>143</v>
      </c>
      <c r="B49" s="83">
        <v>0</v>
      </c>
      <c r="C49" s="83">
        <v>-68</v>
      </c>
      <c r="D49" s="83">
        <f>'Cash flow'!D23</f>
        <v>-182</v>
      </c>
      <c r="E49" s="83">
        <f>'Cash flow'!E23</f>
        <v>-4955</v>
      </c>
      <c r="F49" s="83">
        <f>'Cash flow'!F23</f>
        <v>-11813</v>
      </c>
      <c r="G49" s="83">
        <f>'Cash flow'!G23</f>
        <v>-747</v>
      </c>
      <c r="H49" s="83">
        <f>'Cash flow'!H23</f>
        <v>-143</v>
      </c>
      <c r="I49" s="83">
        <f>'Cash flow'!I23</f>
        <v>-694</v>
      </c>
      <c r="J49" s="83">
        <f>'Cash flow'!J23</f>
        <v>-26045</v>
      </c>
      <c r="K49" s="83">
        <f>'Cash flow'!K23</f>
        <v>-6540</v>
      </c>
      <c r="L49" s="95"/>
      <c r="M49" s="95"/>
      <c r="N49" s="95"/>
      <c r="O49" s="95"/>
      <c r="P49" s="95"/>
      <c r="Q49" s="95"/>
      <c r="R49" s="95"/>
      <c r="S49" s="95"/>
      <c r="T49" s="6"/>
      <c r="U49" s="6"/>
      <c r="V49" s="6"/>
      <c r="W49" s="6"/>
      <c r="X49" s="6"/>
      <c r="Y49" s="6"/>
      <c r="Z49" s="6"/>
    </row>
    <row r="50" spans="1:26" ht="12.75" customHeight="1" x14ac:dyDescent="0.2">
      <c r="A50" s="6" t="s">
        <v>144</v>
      </c>
      <c r="B50" s="83">
        <v>5</v>
      </c>
      <c r="C50" s="83">
        <v>23908</v>
      </c>
      <c r="D50" s="83">
        <f>'Cash flow'!D24</f>
        <v>1249</v>
      </c>
      <c r="E50" s="83">
        <f>'Cash flow'!E24</f>
        <v>0</v>
      </c>
      <c r="F50" s="83">
        <f>'Cash flow'!F24</f>
        <v>15</v>
      </c>
      <c r="G50" s="83">
        <f>'Cash flow'!G24</f>
        <v>367</v>
      </c>
      <c r="H50" s="83">
        <f>'Cash flow'!H24</f>
        <v>220</v>
      </c>
      <c r="I50" s="83">
        <f>'Cash flow'!I24</f>
        <v>68</v>
      </c>
      <c r="J50" s="83">
        <f>'Cash flow'!J24</f>
        <v>29</v>
      </c>
      <c r="K50" s="83">
        <f>'Cash flow'!K24</f>
        <v>369</v>
      </c>
      <c r="L50" s="95"/>
      <c r="M50" s="95"/>
      <c r="N50" s="95"/>
      <c r="O50" s="95"/>
      <c r="P50" s="95"/>
      <c r="Q50" s="95"/>
      <c r="R50" s="95"/>
      <c r="S50" s="95"/>
      <c r="T50" s="6"/>
      <c r="U50" s="6"/>
      <c r="V50" s="6"/>
      <c r="W50" s="6"/>
      <c r="X50" s="6"/>
      <c r="Y50" s="6"/>
      <c r="Z50" s="6"/>
    </row>
    <row r="51" spans="1:26" ht="12.75" customHeight="1" x14ac:dyDescent="0.2">
      <c r="A51" s="105" t="s">
        <v>157</v>
      </c>
      <c r="B51" s="83">
        <v>42</v>
      </c>
      <c r="C51" s="83">
        <v>25635</v>
      </c>
      <c r="D51" s="83">
        <f>'Cash flow'!D33</f>
        <v>7598</v>
      </c>
      <c r="E51" s="83">
        <f>'Cash flow'!E33</f>
        <v>-5804</v>
      </c>
      <c r="F51" s="83">
        <f>'Cash flow'!F33</f>
        <v>-10821</v>
      </c>
      <c r="G51" s="83">
        <f>'Cash flow'!G35</f>
        <v>6046</v>
      </c>
      <c r="H51" s="83">
        <f>'Cash flow'!H35</f>
        <v>8915</v>
      </c>
      <c r="I51" s="83">
        <f>'Cash flow'!I35</f>
        <v>1307</v>
      </c>
      <c r="J51" s="83">
        <f>'Cash flow'!J35</f>
        <v>-18791</v>
      </c>
      <c r="K51" s="83">
        <f>'Cash flow'!K35</f>
        <v>-13967</v>
      </c>
      <c r="L51" s="5"/>
      <c r="M51" s="5"/>
      <c r="N51" s="5"/>
      <c r="O51" s="5"/>
      <c r="P51" s="5"/>
      <c r="Q51" s="6"/>
      <c r="R51" s="6"/>
      <c r="S51" s="6"/>
      <c r="T51" s="6"/>
      <c r="U51" s="6"/>
      <c r="V51" s="6"/>
      <c r="W51" s="6"/>
      <c r="X51" s="6"/>
      <c r="Y51" s="6"/>
      <c r="Z51" s="6"/>
    </row>
    <row r="52" spans="1:26" ht="12.75" customHeight="1" x14ac:dyDescent="0.2">
      <c r="A52" s="6"/>
      <c r="B52" s="6"/>
      <c r="C52" s="6"/>
      <c r="D52" s="6"/>
      <c r="E52" s="6"/>
      <c r="F52" s="6"/>
      <c r="G52" s="6"/>
      <c r="H52" s="6"/>
      <c r="I52" s="6"/>
      <c r="J52" s="6"/>
      <c r="K52" s="6"/>
      <c r="L52" s="5"/>
      <c r="M52" s="5"/>
      <c r="N52" s="5"/>
      <c r="O52" s="5"/>
      <c r="P52" s="5"/>
      <c r="Q52" s="6"/>
      <c r="R52" s="6"/>
      <c r="S52" s="6"/>
      <c r="T52" s="6"/>
      <c r="U52" s="6"/>
      <c r="V52" s="6"/>
      <c r="W52" s="6"/>
      <c r="X52" s="6"/>
      <c r="Y52" s="6"/>
      <c r="Z52" s="6"/>
    </row>
    <row r="53" spans="1:26" ht="12.75" customHeight="1" x14ac:dyDescent="0.2">
      <c r="A53" s="44" t="s">
        <v>192</v>
      </c>
      <c r="B53" s="44"/>
      <c r="C53" s="44"/>
      <c r="D53" s="44"/>
      <c r="E53" s="6"/>
      <c r="F53" s="6"/>
      <c r="G53" s="6"/>
      <c r="H53" s="6"/>
      <c r="I53" s="6"/>
      <c r="J53" s="6"/>
      <c r="K53" s="6"/>
      <c r="L53" s="5"/>
      <c r="M53" s="5"/>
      <c r="N53" s="5"/>
      <c r="O53" s="5"/>
      <c r="P53" s="5"/>
      <c r="Q53" s="6"/>
      <c r="R53" s="6"/>
      <c r="S53" s="6"/>
      <c r="T53" s="6"/>
      <c r="U53" s="6"/>
      <c r="V53" s="6"/>
      <c r="W53" s="6"/>
      <c r="X53" s="6"/>
      <c r="Y53" s="6"/>
      <c r="Z53" s="6"/>
    </row>
    <row r="54" spans="1:26" ht="12.75" customHeight="1" x14ac:dyDescent="0.2">
      <c r="A54" s="46" t="s">
        <v>193</v>
      </c>
      <c r="B54" s="47"/>
      <c r="C54" s="46"/>
      <c r="D54" s="46"/>
      <c r="E54" s="48"/>
      <c r="F54" s="46"/>
      <c r="G54" s="46"/>
      <c r="H54" s="10"/>
      <c r="I54" s="10"/>
      <c r="J54" s="10"/>
      <c r="K54" s="10"/>
      <c r="L54" s="10"/>
      <c r="M54" s="10"/>
      <c r="N54" s="10"/>
      <c r="O54" s="10"/>
      <c r="P54" s="10"/>
      <c r="Q54" s="10"/>
      <c r="R54" s="10"/>
      <c r="S54" s="10"/>
      <c r="T54" s="10"/>
      <c r="U54" s="10"/>
      <c r="V54" s="10"/>
      <c r="W54" s="10"/>
      <c r="X54" s="10"/>
      <c r="Y54" s="10"/>
      <c r="Z54" s="10"/>
    </row>
    <row r="55" spans="1:26" ht="12.75" customHeight="1" x14ac:dyDescent="0.2">
      <c r="A55" s="122" t="s">
        <v>194</v>
      </c>
      <c r="B55" s="123"/>
      <c r="C55" s="123"/>
      <c r="D55" s="123"/>
      <c r="E55" s="123"/>
      <c r="F55" s="123"/>
      <c r="G55" s="123"/>
      <c r="H55" s="123"/>
      <c r="I55" s="123"/>
      <c r="J55" s="123"/>
      <c r="K55" s="124"/>
      <c r="L55" s="5"/>
      <c r="M55" s="5"/>
      <c r="N55" s="5"/>
      <c r="O55" s="5"/>
      <c r="P55" s="5"/>
      <c r="Q55" s="6"/>
      <c r="R55" s="6"/>
      <c r="S55" s="6"/>
      <c r="T55" s="6"/>
      <c r="U55" s="6"/>
      <c r="V55" s="6"/>
      <c r="W55" s="6"/>
      <c r="X55" s="6"/>
      <c r="Y55" s="6"/>
      <c r="Z55" s="6"/>
    </row>
    <row r="56" spans="1:26" ht="12.75" customHeight="1" x14ac:dyDescent="0.2">
      <c r="A56" s="104"/>
      <c r="B56" s="104"/>
      <c r="C56" s="104"/>
      <c r="D56" s="104"/>
      <c r="E56" s="104"/>
      <c r="F56" s="104"/>
      <c r="G56" s="104"/>
      <c r="H56" s="108"/>
      <c r="I56" s="108"/>
      <c r="J56" s="108"/>
      <c r="K56" s="108"/>
      <c r="L56" s="6"/>
      <c r="M56" s="6"/>
      <c r="N56" s="6"/>
      <c r="O56" s="6"/>
      <c r="P56" s="6"/>
      <c r="Q56" s="6"/>
      <c r="R56" s="6"/>
      <c r="S56" s="6"/>
      <c r="T56" s="6"/>
      <c r="U56" s="6"/>
      <c r="V56" s="6"/>
      <c r="W56" s="6"/>
      <c r="X56" s="6"/>
      <c r="Y56" s="6"/>
      <c r="Z56" s="6"/>
    </row>
    <row r="57" spans="1:26" ht="12.75" customHeight="1" x14ac:dyDescent="0.2">
      <c r="A57" s="104"/>
      <c r="B57" s="104"/>
      <c r="C57" s="104"/>
      <c r="D57" s="104"/>
      <c r="E57" s="104"/>
      <c r="F57" s="104"/>
      <c r="G57" s="104"/>
      <c r="H57" s="109"/>
      <c r="I57" s="109"/>
      <c r="J57" s="109"/>
      <c r="K57" s="109"/>
      <c r="L57" s="6"/>
      <c r="M57" s="6"/>
      <c r="N57" s="6"/>
      <c r="O57" s="6"/>
      <c r="P57" s="6"/>
      <c r="Q57" s="6"/>
      <c r="R57" s="6"/>
      <c r="S57" s="6"/>
      <c r="T57" s="6"/>
      <c r="U57" s="6"/>
      <c r="V57" s="6"/>
      <c r="W57" s="6"/>
      <c r="X57" s="6"/>
      <c r="Y57" s="6"/>
      <c r="Z57" s="6"/>
    </row>
    <row r="58" spans="1:26" ht="12.75" customHeight="1" x14ac:dyDescent="0.2">
      <c r="A58" s="104"/>
      <c r="B58" s="104"/>
      <c r="C58" s="104"/>
      <c r="D58" s="104"/>
      <c r="E58" s="104"/>
      <c r="F58" s="104"/>
      <c r="G58" s="104"/>
      <c r="H58" s="109"/>
      <c r="I58" s="109"/>
      <c r="J58" s="109"/>
      <c r="K58" s="109"/>
      <c r="L58" s="6"/>
      <c r="M58" s="6"/>
      <c r="N58" s="6"/>
      <c r="O58" s="6"/>
      <c r="P58" s="6"/>
      <c r="Q58" s="6"/>
      <c r="R58" s="6"/>
      <c r="S58" s="6"/>
      <c r="T58" s="6"/>
      <c r="U58" s="6"/>
      <c r="V58" s="6"/>
      <c r="W58" s="6"/>
      <c r="X58" s="6"/>
      <c r="Y58" s="6"/>
      <c r="Z58" s="6"/>
    </row>
    <row r="59" spans="1:26" ht="12.75" customHeight="1" x14ac:dyDescent="0.2">
      <c r="A59" s="6"/>
      <c r="B59" s="6"/>
      <c r="C59" s="6"/>
      <c r="D59" s="6"/>
      <c r="E59" s="6"/>
      <c r="F59" s="6"/>
      <c r="G59" s="6"/>
      <c r="H59" s="110"/>
      <c r="I59" s="110"/>
      <c r="J59" s="110"/>
      <c r="K59" s="110"/>
      <c r="L59" s="6"/>
      <c r="M59" s="6"/>
      <c r="N59" s="6"/>
      <c r="O59" s="6"/>
      <c r="P59" s="6"/>
      <c r="Q59" s="6"/>
      <c r="R59" s="6"/>
      <c r="S59" s="6"/>
      <c r="T59" s="6"/>
      <c r="U59" s="6"/>
      <c r="V59" s="6"/>
      <c r="W59" s="6"/>
      <c r="X59" s="6"/>
      <c r="Y59" s="6"/>
      <c r="Z59" s="6"/>
    </row>
    <row r="60" spans="1:26" ht="12.75" customHeight="1" x14ac:dyDescent="0.2">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2.75" customHeight="1" x14ac:dyDescent="0.2">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2.75" customHeight="1" x14ac:dyDescent="0.2">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2.75" customHeight="1" x14ac:dyDescent="0.2">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2.75" customHeight="1" x14ac:dyDescent="0.2">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2.75" customHeight="1" x14ac:dyDescent="0.2">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2.75" customHeight="1" x14ac:dyDescent="0.2">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2.75" customHeight="1" x14ac:dyDescent="0.2">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2.75" customHeight="1" x14ac:dyDescent="0.2">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2.75" customHeight="1" x14ac:dyDescent="0.2">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2.75" customHeight="1" x14ac:dyDescent="0.2">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2.75" customHeight="1" x14ac:dyDescent="0.2">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2.75" customHeight="1" x14ac:dyDescent="0.2">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2.75" customHeight="1" x14ac:dyDescent="0.2">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2.75" customHeight="1" x14ac:dyDescent="0.2">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2.75" customHeight="1" x14ac:dyDescent="0.2">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2.75" customHeight="1" x14ac:dyDescent="0.2">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2.75"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2.75" customHeight="1" x14ac:dyDescent="0.2">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2.7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2.75" customHeight="1" x14ac:dyDescent="0.2">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2.75" customHeight="1" x14ac:dyDescent="0.2">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2.75" customHeight="1" x14ac:dyDescent="0.2">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2.75" customHeight="1" x14ac:dyDescent="0.2">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2.75" customHeight="1" x14ac:dyDescent="0.2">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2.75" customHeight="1" x14ac:dyDescent="0.2">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2.75" customHeight="1" x14ac:dyDescent="0.2">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2.75" customHeight="1" x14ac:dyDescent="0.2">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2.75" customHeight="1" x14ac:dyDescent="0.2">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2.75" customHeight="1" x14ac:dyDescent="0.2">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2.75" customHeight="1" x14ac:dyDescent="0.2">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2.75" customHeight="1" x14ac:dyDescent="0.2">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2.75" customHeight="1" x14ac:dyDescent="0.2">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2.75" customHeight="1" x14ac:dyDescent="0.2">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2.75" customHeight="1" x14ac:dyDescent="0.2">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2.75" customHeight="1" x14ac:dyDescent="0.2">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2.75" customHeight="1" x14ac:dyDescent="0.2">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2.75" customHeight="1" x14ac:dyDescent="0.2">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2.75" customHeight="1" x14ac:dyDescent="0.2">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2.75" customHeight="1" x14ac:dyDescent="0.2">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2.7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x14ac:dyDescent="0.2">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x14ac:dyDescent="0.2">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x14ac:dyDescent="0.2">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x14ac:dyDescent="0.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x14ac:dyDescent="0.2">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x14ac:dyDescent="0.2">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x14ac:dyDescent="0.2">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x14ac:dyDescent="0.2">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x14ac:dyDescent="0.2">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x14ac:dyDescent="0.2">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x14ac:dyDescent="0.2">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x14ac:dyDescent="0.2">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x14ac:dyDescent="0.2">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x14ac:dyDescent="0.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x14ac:dyDescent="0.2">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x14ac:dyDescent="0.2">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x14ac:dyDescent="0.2">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x14ac:dyDescent="0.2">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x14ac:dyDescent="0.2">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x14ac:dyDescent="0.2">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x14ac:dyDescent="0.2">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x14ac:dyDescent="0.2">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x14ac:dyDescent="0.2">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x14ac:dyDescent="0.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x14ac:dyDescent="0.2">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x14ac:dyDescent="0.2">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x14ac:dyDescent="0.2">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x14ac:dyDescent="0.2">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x14ac:dyDescent="0.2">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x14ac:dyDescent="0.2">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x14ac:dyDescent="0.2">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x14ac:dyDescent="0.2">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x14ac:dyDescent="0.2">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x14ac:dyDescent="0.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x14ac:dyDescent="0.2">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x14ac:dyDescent="0.2">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x14ac:dyDescent="0.2">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x14ac:dyDescent="0.2">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x14ac:dyDescent="0.2">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x14ac:dyDescent="0.2">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x14ac:dyDescent="0.2">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x14ac:dyDescent="0.2">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x14ac:dyDescent="0.2">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x14ac:dyDescent="0.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x14ac:dyDescent="0.2">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x14ac:dyDescent="0.2">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x14ac:dyDescent="0.2">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x14ac:dyDescent="0.2">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x14ac:dyDescent="0.2">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x14ac:dyDescent="0.2">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x14ac:dyDescent="0.2">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x14ac:dyDescent="0.2">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x14ac:dyDescent="0.2">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x14ac:dyDescent="0.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x14ac:dyDescent="0.2">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x14ac:dyDescent="0.2">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x14ac:dyDescent="0.2">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x14ac:dyDescent="0.2">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x14ac:dyDescent="0.2">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x14ac:dyDescent="0.2">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x14ac:dyDescent="0.2">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x14ac:dyDescent="0.2">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x14ac:dyDescent="0.2">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x14ac:dyDescent="0.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x14ac:dyDescent="0.2">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x14ac:dyDescent="0.2">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x14ac:dyDescent="0.2">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x14ac:dyDescent="0.2">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x14ac:dyDescent="0.2">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x14ac:dyDescent="0.2">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x14ac:dyDescent="0.2">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x14ac:dyDescent="0.2">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x14ac:dyDescent="0.2">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x14ac:dyDescent="0.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x14ac:dyDescent="0.2">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x14ac:dyDescent="0.2">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x14ac:dyDescent="0.2">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x14ac:dyDescent="0.2">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x14ac:dyDescent="0.2">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x14ac:dyDescent="0.2">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x14ac:dyDescent="0.2">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x14ac:dyDescent="0.2">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x14ac:dyDescent="0.2">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x14ac:dyDescent="0.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x14ac:dyDescent="0.2">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x14ac:dyDescent="0.2">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x14ac:dyDescent="0.2">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x14ac:dyDescent="0.2">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x14ac:dyDescent="0.2">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x14ac:dyDescent="0.2">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x14ac:dyDescent="0.2">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x14ac:dyDescent="0.2">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x14ac:dyDescent="0.2">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x14ac:dyDescent="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x14ac:dyDescent="0.2">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x14ac:dyDescent="0.2">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x14ac:dyDescent="0.2">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x14ac:dyDescent="0.2">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x14ac:dyDescent="0.2">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x14ac:dyDescent="0.2">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x14ac:dyDescent="0.2">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x14ac:dyDescent="0.2">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x14ac:dyDescent="0.2">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x14ac:dyDescent="0.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x14ac:dyDescent="0.2">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x14ac:dyDescent="0.2">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x14ac:dyDescent="0.2">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x14ac:dyDescent="0.2">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x14ac:dyDescent="0.2">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x14ac:dyDescent="0.2">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x14ac:dyDescent="0.2">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x14ac:dyDescent="0.2">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x14ac:dyDescent="0.2">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x14ac:dyDescent="0.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x14ac:dyDescent="0.2">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x14ac:dyDescent="0.2">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x14ac:dyDescent="0.2">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x14ac:dyDescent="0.2">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x14ac:dyDescent="0.2">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x14ac:dyDescent="0.2">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x14ac:dyDescent="0.2">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x14ac:dyDescent="0.2">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x14ac:dyDescent="0.2">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x14ac:dyDescent="0.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x14ac:dyDescent="0.2">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x14ac:dyDescent="0.2">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x14ac:dyDescent="0.2">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x14ac:dyDescent="0.2">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x14ac:dyDescent="0.2">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x14ac:dyDescent="0.2">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x14ac:dyDescent="0.2">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x14ac:dyDescent="0.2">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x14ac:dyDescent="0.2">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x14ac:dyDescent="0.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x14ac:dyDescent="0.2">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x14ac:dyDescent="0.2">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x14ac:dyDescent="0.2">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x14ac:dyDescent="0.2">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x14ac:dyDescent="0.2">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x14ac:dyDescent="0.2">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x14ac:dyDescent="0.2">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x14ac:dyDescent="0.2">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x14ac:dyDescent="0.2">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x14ac:dyDescent="0.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x14ac:dyDescent="0.2">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x14ac:dyDescent="0.2">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x14ac:dyDescent="0.2">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x14ac:dyDescent="0.2">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x14ac:dyDescent="0.2">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x14ac:dyDescent="0.2">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x14ac:dyDescent="0.2">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x14ac:dyDescent="0.2">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x14ac:dyDescent="0.2">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x14ac:dyDescent="0.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x14ac:dyDescent="0.2">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x14ac:dyDescent="0.2">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x14ac:dyDescent="0.2">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x14ac:dyDescent="0.2">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x14ac:dyDescent="0.2">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x14ac:dyDescent="0.2">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x14ac:dyDescent="0.2">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x14ac:dyDescent="0.2">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x14ac:dyDescent="0.2">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x14ac:dyDescent="0.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x14ac:dyDescent="0.2">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x14ac:dyDescent="0.2">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x14ac:dyDescent="0.2">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x14ac:dyDescent="0.2">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x14ac:dyDescent="0.2">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x14ac:dyDescent="0.2">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x14ac:dyDescent="0.2">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x14ac:dyDescent="0.2">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x14ac:dyDescent="0.2">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x14ac:dyDescent="0.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x14ac:dyDescent="0.2">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x14ac:dyDescent="0.2">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x14ac:dyDescent="0.2">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x14ac:dyDescent="0.2">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x14ac:dyDescent="0.2">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x14ac:dyDescent="0.2">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x14ac:dyDescent="0.2">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x14ac:dyDescent="0.2">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x14ac:dyDescent="0.2">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x14ac:dyDescent="0.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x14ac:dyDescent="0.2">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x14ac:dyDescent="0.2">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x14ac:dyDescent="0.2">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x14ac:dyDescent="0.2">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x14ac:dyDescent="0.2">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x14ac:dyDescent="0.2">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x14ac:dyDescent="0.2">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x14ac:dyDescent="0.2">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x14ac:dyDescent="0.2">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x14ac:dyDescent="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x14ac:dyDescent="0.2">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x14ac:dyDescent="0.2">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x14ac:dyDescent="0.2">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x14ac:dyDescent="0.2">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x14ac:dyDescent="0.2">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x14ac:dyDescent="0.2">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x14ac:dyDescent="0.2">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x14ac:dyDescent="0.2">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x14ac:dyDescent="0.2">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x14ac:dyDescent="0.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x14ac:dyDescent="0.2">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x14ac:dyDescent="0.2">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x14ac:dyDescent="0.2">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x14ac:dyDescent="0.2">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x14ac:dyDescent="0.2">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x14ac:dyDescent="0.2">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x14ac:dyDescent="0.2">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x14ac:dyDescent="0.2">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x14ac:dyDescent="0.2">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x14ac:dyDescent="0.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x14ac:dyDescent="0.2">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x14ac:dyDescent="0.2">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x14ac:dyDescent="0.2">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x14ac:dyDescent="0.2">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x14ac:dyDescent="0.2">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x14ac:dyDescent="0.2">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x14ac:dyDescent="0.2">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x14ac:dyDescent="0.2">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x14ac:dyDescent="0.2">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x14ac:dyDescent="0.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x14ac:dyDescent="0.2">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x14ac:dyDescent="0.2">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x14ac:dyDescent="0.2">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x14ac:dyDescent="0.2">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x14ac:dyDescent="0.2">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x14ac:dyDescent="0.2">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x14ac:dyDescent="0.2">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x14ac:dyDescent="0.2">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x14ac:dyDescent="0.2">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x14ac:dyDescent="0.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x14ac:dyDescent="0.2">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x14ac:dyDescent="0.2">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x14ac:dyDescent="0.2">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x14ac:dyDescent="0.2">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x14ac:dyDescent="0.2">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x14ac:dyDescent="0.2">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x14ac:dyDescent="0.2">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x14ac:dyDescent="0.2">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x14ac:dyDescent="0.2">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x14ac:dyDescent="0.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x14ac:dyDescent="0.2">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x14ac:dyDescent="0.2">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x14ac:dyDescent="0.2">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x14ac:dyDescent="0.2">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x14ac:dyDescent="0.2">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x14ac:dyDescent="0.2">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x14ac:dyDescent="0.2">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x14ac:dyDescent="0.2">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x14ac:dyDescent="0.2">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x14ac:dyDescent="0.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x14ac:dyDescent="0.2">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x14ac:dyDescent="0.2">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x14ac:dyDescent="0.2">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x14ac:dyDescent="0.2">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x14ac:dyDescent="0.2">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x14ac:dyDescent="0.2">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x14ac:dyDescent="0.2">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x14ac:dyDescent="0.2">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x14ac:dyDescent="0.2">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x14ac:dyDescent="0.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x14ac:dyDescent="0.2">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x14ac:dyDescent="0.2">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x14ac:dyDescent="0.2">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x14ac:dyDescent="0.2">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x14ac:dyDescent="0.2">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x14ac:dyDescent="0.2">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x14ac:dyDescent="0.2">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x14ac:dyDescent="0.2">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x14ac:dyDescent="0.2">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x14ac:dyDescent="0.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x14ac:dyDescent="0.2">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x14ac:dyDescent="0.2">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x14ac:dyDescent="0.2">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x14ac:dyDescent="0.2">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x14ac:dyDescent="0.2">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x14ac:dyDescent="0.2">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x14ac:dyDescent="0.2">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x14ac:dyDescent="0.2">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x14ac:dyDescent="0.2">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x14ac:dyDescent="0.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x14ac:dyDescent="0.2">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x14ac:dyDescent="0.2">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x14ac:dyDescent="0.2">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x14ac:dyDescent="0.2">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x14ac:dyDescent="0.2">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x14ac:dyDescent="0.2">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x14ac:dyDescent="0.2">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x14ac:dyDescent="0.2">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x14ac:dyDescent="0.2">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x14ac:dyDescent="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x14ac:dyDescent="0.2">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x14ac:dyDescent="0.2">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x14ac:dyDescent="0.2">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x14ac:dyDescent="0.2">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x14ac:dyDescent="0.2">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x14ac:dyDescent="0.2">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x14ac:dyDescent="0.2">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x14ac:dyDescent="0.2">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x14ac:dyDescent="0.2">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x14ac:dyDescent="0.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x14ac:dyDescent="0.2">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x14ac:dyDescent="0.2">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x14ac:dyDescent="0.2">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x14ac:dyDescent="0.2">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x14ac:dyDescent="0.2">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x14ac:dyDescent="0.2">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x14ac:dyDescent="0.2">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x14ac:dyDescent="0.2">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x14ac:dyDescent="0.2">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x14ac:dyDescent="0.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x14ac:dyDescent="0.2">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x14ac:dyDescent="0.2">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x14ac:dyDescent="0.2">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x14ac:dyDescent="0.2">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x14ac:dyDescent="0.2">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x14ac:dyDescent="0.2">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x14ac:dyDescent="0.2">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x14ac:dyDescent="0.2">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x14ac:dyDescent="0.2">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x14ac:dyDescent="0.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x14ac:dyDescent="0.2">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x14ac:dyDescent="0.2">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x14ac:dyDescent="0.2">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x14ac:dyDescent="0.2">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x14ac:dyDescent="0.2">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x14ac:dyDescent="0.2">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x14ac:dyDescent="0.2">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x14ac:dyDescent="0.2">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x14ac:dyDescent="0.2">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x14ac:dyDescent="0.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x14ac:dyDescent="0.2">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x14ac:dyDescent="0.2">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x14ac:dyDescent="0.2">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x14ac:dyDescent="0.2">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x14ac:dyDescent="0.2">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x14ac:dyDescent="0.2">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x14ac:dyDescent="0.2">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x14ac:dyDescent="0.2">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x14ac:dyDescent="0.2">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x14ac:dyDescent="0.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x14ac:dyDescent="0.2">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x14ac:dyDescent="0.2">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x14ac:dyDescent="0.2">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x14ac:dyDescent="0.2">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x14ac:dyDescent="0.2">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x14ac:dyDescent="0.2">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x14ac:dyDescent="0.2">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x14ac:dyDescent="0.2">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x14ac:dyDescent="0.2">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x14ac:dyDescent="0.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x14ac:dyDescent="0.2">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x14ac:dyDescent="0.2">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x14ac:dyDescent="0.2">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x14ac:dyDescent="0.2">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x14ac:dyDescent="0.2">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x14ac:dyDescent="0.2">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x14ac:dyDescent="0.2">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x14ac:dyDescent="0.2">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x14ac:dyDescent="0.2">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x14ac:dyDescent="0.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x14ac:dyDescent="0.2">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x14ac:dyDescent="0.2">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x14ac:dyDescent="0.2">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x14ac:dyDescent="0.2">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x14ac:dyDescent="0.2">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x14ac:dyDescent="0.2">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x14ac:dyDescent="0.2">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x14ac:dyDescent="0.2">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x14ac:dyDescent="0.2">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x14ac:dyDescent="0.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x14ac:dyDescent="0.2">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x14ac:dyDescent="0.2">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x14ac:dyDescent="0.2">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x14ac:dyDescent="0.2">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x14ac:dyDescent="0.2">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x14ac:dyDescent="0.2">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x14ac:dyDescent="0.2">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x14ac:dyDescent="0.2">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x14ac:dyDescent="0.2">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x14ac:dyDescent="0.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x14ac:dyDescent="0.2">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x14ac:dyDescent="0.2">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x14ac:dyDescent="0.2">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x14ac:dyDescent="0.2">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x14ac:dyDescent="0.2">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x14ac:dyDescent="0.2">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x14ac:dyDescent="0.2">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x14ac:dyDescent="0.2">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x14ac:dyDescent="0.2">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x14ac:dyDescent="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x14ac:dyDescent="0.2">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x14ac:dyDescent="0.2">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x14ac:dyDescent="0.2">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x14ac:dyDescent="0.2">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x14ac:dyDescent="0.2">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x14ac:dyDescent="0.2">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x14ac:dyDescent="0.2">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x14ac:dyDescent="0.2">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x14ac:dyDescent="0.2">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x14ac:dyDescent="0.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x14ac:dyDescent="0.2">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x14ac:dyDescent="0.2">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x14ac:dyDescent="0.2">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x14ac:dyDescent="0.2">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x14ac:dyDescent="0.2">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x14ac:dyDescent="0.2">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x14ac:dyDescent="0.2">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x14ac:dyDescent="0.2">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x14ac:dyDescent="0.2">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x14ac:dyDescent="0.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x14ac:dyDescent="0.2">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x14ac:dyDescent="0.2">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x14ac:dyDescent="0.2">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x14ac:dyDescent="0.2">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x14ac:dyDescent="0.2">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x14ac:dyDescent="0.2">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x14ac:dyDescent="0.2">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x14ac:dyDescent="0.2">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x14ac:dyDescent="0.2">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x14ac:dyDescent="0.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x14ac:dyDescent="0.2">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x14ac:dyDescent="0.2">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x14ac:dyDescent="0.2">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x14ac:dyDescent="0.2">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x14ac:dyDescent="0.2">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x14ac:dyDescent="0.2">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x14ac:dyDescent="0.2">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x14ac:dyDescent="0.2">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x14ac:dyDescent="0.2">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x14ac:dyDescent="0.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x14ac:dyDescent="0.2">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x14ac:dyDescent="0.2">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x14ac:dyDescent="0.2">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x14ac:dyDescent="0.2">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x14ac:dyDescent="0.2">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x14ac:dyDescent="0.2">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x14ac:dyDescent="0.2">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x14ac:dyDescent="0.2">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x14ac:dyDescent="0.2">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x14ac:dyDescent="0.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x14ac:dyDescent="0.2">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x14ac:dyDescent="0.2">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x14ac:dyDescent="0.2">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x14ac:dyDescent="0.2">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x14ac:dyDescent="0.2">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x14ac:dyDescent="0.2">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x14ac:dyDescent="0.2">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x14ac:dyDescent="0.2">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x14ac:dyDescent="0.2">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x14ac:dyDescent="0.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x14ac:dyDescent="0.2">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x14ac:dyDescent="0.2">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x14ac:dyDescent="0.2">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x14ac:dyDescent="0.2">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x14ac:dyDescent="0.2">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x14ac:dyDescent="0.2">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x14ac:dyDescent="0.2">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x14ac:dyDescent="0.2">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x14ac:dyDescent="0.2">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x14ac:dyDescent="0.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x14ac:dyDescent="0.2">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x14ac:dyDescent="0.2">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x14ac:dyDescent="0.2">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x14ac:dyDescent="0.2">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x14ac:dyDescent="0.2">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x14ac:dyDescent="0.2">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x14ac:dyDescent="0.2">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x14ac:dyDescent="0.2">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x14ac:dyDescent="0.2">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x14ac:dyDescent="0.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x14ac:dyDescent="0.2">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x14ac:dyDescent="0.2">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x14ac:dyDescent="0.2">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x14ac:dyDescent="0.2">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x14ac:dyDescent="0.2">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x14ac:dyDescent="0.2">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x14ac:dyDescent="0.2">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x14ac:dyDescent="0.2">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x14ac:dyDescent="0.2">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x14ac:dyDescent="0.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x14ac:dyDescent="0.2">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x14ac:dyDescent="0.2">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x14ac:dyDescent="0.2">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x14ac:dyDescent="0.2">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x14ac:dyDescent="0.2">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x14ac:dyDescent="0.2">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x14ac:dyDescent="0.2">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x14ac:dyDescent="0.2">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x14ac:dyDescent="0.2">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x14ac:dyDescent="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x14ac:dyDescent="0.2">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x14ac:dyDescent="0.2">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x14ac:dyDescent="0.2">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x14ac:dyDescent="0.2">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x14ac:dyDescent="0.2">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x14ac:dyDescent="0.2">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x14ac:dyDescent="0.2">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x14ac:dyDescent="0.2">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x14ac:dyDescent="0.2">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x14ac:dyDescent="0.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x14ac:dyDescent="0.2">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x14ac:dyDescent="0.2">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x14ac:dyDescent="0.2">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x14ac:dyDescent="0.2">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x14ac:dyDescent="0.2">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x14ac:dyDescent="0.2">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x14ac:dyDescent="0.2">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x14ac:dyDescent="0.2">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x14ac:dyDescent="0.2">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x14ac:dyDescent="0.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x14ac:dyDescent="0.2">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x14ac:dyDescent="0.2">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x14ac:dyDescent="0.2">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x14ac:dyDescent="0.2">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x14ac:dyDescent="0.2">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x14ac:dyDescent="0.2">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x14ac:dyDescent="0.2">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x14ac:dyDescent="0.2">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x14ac:dyDescent="0.2">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x14ac:dyDescent="0.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x14ac:dyDescent="0.2">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x14ac:dyDescent="0.2">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x14ac:dyDescent="0.2">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x14ac:dyDescent="0.2">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x14ac:dyDescent="0.2">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x14ac:dyDescent="0.2">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x14ac:dyDescent="0.2">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x14ac:dyDescent="0.2">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x14ac:dyDescent="0.2">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x14ac:dyDescent="0.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x14ac:dyDescent="0.2">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x14ac:dyDescent="0.2">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x14ac:dyDescent="0.2">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x14ac:dyDescent="0.2">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x14ac:dyDescent="0.2">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x14ac:dyDescent="0.2">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x14ac:dyDescent="0.2">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x14ac:dyDescent="0.2">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x14ac:dyDescent="0.2">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x14ac:dyDescent="0.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x14ac:dyDescent="0.2">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x14ac:dyDescent="0.2">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x14ac:dyDescent="0.2">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x14ac:dyDescent="0.2">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x14ac:dyDescent="0.2">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x14ac:dyDescent="0.2">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x14ac:dyDescent="0.2">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x14ac:dyDescent="0.2">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x14ac:dyDescent="0.2">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x14ac:dyDescent="0.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x14ac:dyDescent="0.2">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x14ac:dyDescent="0.2">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x14ac:dyDescent="0.2">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x14ac:dyDescent="0.2">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x14ac:dyDescent="0.2">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x14ac:dyDescent="0.2">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x14ac:dyDescent="0.2">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x14ac:dyDescent="0.2">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x14ac:dyDescent="0.2">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x14ac:dyDescent="0.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x14ac:dyDescent="0.2">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x14ac:dyDescent="0.2">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x14ac:dyDescent="0.2">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x14ac:dyDescent="0.2">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x14ac:dyDescent="0.2">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x14ac:dyDescent="0.2">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x14ac:dyDescent="0.2">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x14ac:dyDescent="0.2">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x14ac:dyDescent="0.2">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x14ac:dyDescent="0.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x14ac:dyDescent="0.2">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x14ac:dyDescent="0.2">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x14ac:dyDescent="0.2">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x14ac:dyDescent="0.2">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x14ac:dyDescent="0.2">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x14ac:dyDescent="0.2">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x14ac:dyDescent="0.2">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x14ac:dyDescent="0.2">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x14ac:dyDescent="0.2">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x14ac:dyDescent="0.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x14ac:dyDescent="0.2">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x14ac:dyDescent="0.2">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x14ac:dyDescent="0.2">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x14ac:dyDescent="0.2">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x14ac:dyDescent="0.2">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x14ac:dyDescent="0.2">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x14ac:dyDescent="0.2">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x14ac:dyDescent="0.2">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x14ac:dyDescent="0.2">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x14ac:dyDescent="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x14ac:dyDescent="0.2">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x14ac:dyDescent="0.2">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x14ac:dyDescent="0.2">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x14ac:dyDescent="0.2">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x14ac:dyDescent="0.2">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x14ac:dyDescent="0.2">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x14ac:dyDescent="0.2">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x14ac:dyDescent="0.2">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x14ac:dyDescent="0.2">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x14ac:dyDescent="0.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x14ac:dyDescent="0.2">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x14ac:dyDescent="0.2">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x14ac:dyDescent="0.2">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x14ac:dyDescent="0.2">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x14ac:dyDescent="0.2">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x14ac:dyDescent="0.2">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x14ac:dyDescent="0.2">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x14ac:dyDescent="0.2">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x14ac:dyDescent="0.2">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x14ac:dyDescent="0.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x14ac:dyDescent="0.2">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x14ac:dyDescent="0.2">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x14ac:dyDescent="0.2">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x14ac:dyDescent="0.2">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x14ac:dyDescent="0.2">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x14ac:dyDescent="0.2">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x14ac:dyDescent="0.2">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x14ac:dyDescent="0.2">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x14ac:dyDescent="0.2">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x14ac:dyDescent="0.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x14ac:dyDescent="0.2">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x14ac:dyDescent="0.2">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x14ac:dyDescent="0.2">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x14ac:dyDescent="0.2">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x14ac:dyDescent="0.2">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x14ac:dyDescent="0.2">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x14ac:dyDescent="0.2">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x14ac:dyDescent="0.2">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x14ac:dyDescent="0.2">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x14ac:dyDescent="0.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x14ac:dyDescent="0.2">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x14ac:dyDescent="0.2">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x14ac:dyDescent="0.2">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x14ac:dyDescent="0.2">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x14ac:dyDescent="0.2">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x14ac:dyDescent="0.2">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x14ac:dyDescent="0.2">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x14ac:dyDescent="0.2">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x14ac:dyDescent="0.2">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x14ac:dyDescent="0.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x14ac:dyDescent="0.2">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x14ac:dyDescent="0.2">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x14ac:dyDescent="0.2">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x14ac:dyDescent="0.2">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x14ac:dyDescent="0.2">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x14ac:dyDescent="0.2">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x14ac:dyDescent="0.2">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x14ac:dyDescent="0.2">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x14ac:dyDescent="0.2">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x14ac:dyDescent="0.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x14ac:dyDescent="0.2">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x14ac:dyDescent="0.2">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x14ac:dyDescent="0.2">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x14ac:dyDescent="0.2">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x14ac:dyDescent="0.2">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x14ac:dyDescent="0.2">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x14ac:dyDescent="0.2">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x14ac:dyDescent="0.2">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x14ac:dyDescent="0.2">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x14ac:dyDescent="0.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x14ac:dyDescent="0.2">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x14ac:dyDescent="0.2">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x14ac:dyDescent="0.2">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x14ac:dyDescent="0.2">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x14ac:dyDescent="0.2">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x14ac:dyDescent="0.2">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x14ac:dyDescent="0.2">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x14ac:dyDescent="0.2">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x14ac:dyDescent="0.2">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x14ac:dyDescent="0.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x14ac:dyDescent="0.2">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x14ac:dyDescent="0.2">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x14ac:dyDescent="0.2">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x14ac:dyDescent="0.2">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x14ac:dyDescent="0.2">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x14ac:dyDescent="0.2">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x14ac:dyDescent="0.2">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x14ac:dyDescent="0.2">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x14ac:dyDescent="0.2">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x14ac:dyDescent="0.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x14ac:dyDescent="0.2">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x14ac:dyDescent="0.2">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x14ac:dyDescent="0.2">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x14ac:dyDescent="0.2">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x14ac:dyDescent="0.2">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x14ac:dyDescent="0.2">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x14ac:dyDescent="0.2">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x14ac:dyDescent="0.2">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A55:K55"/>
  </mergeCells>
  <pageMargins left="0.75" right="0.75" top="1" bottom="1" header="0" footer="0"/>
  <pageSetup paperSize="9" orientation="landscape"/>
  <headerFooter>
    <oddFooter>&amp;L#000000Essity Internal&amp;R#000000Essity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6600"/>
    <pageSetUpPr fitToPage="1"/>
  </sheetPr>
  <dimension ref="A1:Z1000"/>
  <sheetViews>
    <sheetView showGridLines="0" tabSelected="1" workbookViewId="0">
      <selection activeCell="G29" sqref="G29"/>
    </sheetView>
  </sheetViews>
  <sheetFormatPr defaultColWidth="12.5703125" defaultRowHeight="15" customHeight="1" x14ac:dyDescent="0.2"/>
  <cols>
    <col min="1" max="1" width="49.7109375" customWidth="1"/>
    <col min="2" max="2" width="10.140625" customWidth="1"/>
    <col min="3" max="6" width="7.7109375" customWidth="1"/>
    <col min="7" max="7" width="9.28515625" customWidth="1"/>
    <col min="8" max="9" width="8.85546875" customWidth="1"/>
    <col min="10" max="10" width="7.85546875" customWidth="1"/>
    <col min="11" max="12" width="8.85546875" customWidth="1"/>
    <col min="13" max="13" width="45.28515625" customWidth="1"/>
    <col min="14" max="26" width="9.140625" customWidth="1"/>
  </cols>
  <sheetData>
    <row r="1" spans="1:26" ht="12.75" customHeight="1" x14ac:dyDescent="0.25">
      <c r="A1" s="111" t="s">
        <v>195</v>
      </c>
      <c r="B1" s="111"/>
      <c r="C1" s="111"/>
      <c r="D1" s="111"/>
      <c r="E1" s="111"/>
      <c r="F1" s="111"/>
      <c r="G1" s="111"/>
      <c r="H1" s="111"/>
      <c r="I1" s="111"/>
      <c r="J1" s="111"/>
      <c r="K1" s="111"/>
      <c r="L1" s="111"/>
      <c r="M1" s="4"/>
      <c r="N1" s="111"/>
      <c r="O1" s="111"/>
      <c r="P1" s="111"/>
      <c r="Q1" s="111"/>
      <c r="R1" s="111"/>
      <c r="S1" s="111"/>
      <c r="T1" s="111"/>
      <c r="U1" s="111"/>
      <c r="V1" s="111"/>
      <c r="W1" s="111"/>
      <c r="X1" s="111"/>
      <c r="Y1" s="111"/>
      <c r="Z1" s="111"/>
    </row>
    <row r="2" spans="1:26" ht="12.75" customHeight="1" x14ac:dyDescent="0.2">
      <c r="A2" s="10"/>
      <c r="B2" s="10"/>
      <c r="C2" s="10"/>
      <c r="D2" s="10"/>
      <c r="E2" s="10"/>
      <c r="F2" s="10"/>
      <c r="G2" s="10"/>
      <c r="H2" s="10"/>
      <c r="I2" s="10"/>
      <c r="J2" s="10"/>
      <c r="K2" s="10"/>
      <c r="L2" s="10"/>
      <c r="M2" s="10"/>
      <c r="N2" s="10"/>
      <c r="O2" s="10"/>
      <c r="P2" s="10"/>
      <c r="Q2" s="10"/>
      <c r="R2" s="10"/>
      <c r="S2" s="10"/>
      <c r="T2" s="10"/>
      <c r="U2" s="10"/>
      <c r="V2" s="10"/>
      <c r="W2" s="10"/>
      <c r="X2" s="10"/>
      <c r="Y2" s="10"/>
      <c r="Z2" s="10"/>
    </row>
    <row r="3" spans="1:26" ht="12.75" customHeight="1" x14ac:dyDescent="0.2">
      <c r="A3" s="138"/>
      <c r="B3" s="139">
        <v>2025</v>
      </c>
      <c r="C3" s="140" t="s">
        <v>196</v>
      </c>
      <c r="D3" s="140">
        <v>2023</v>
      </c>
      <c r="E3" s="140">
        <v>2022</v>
      </c>
      <c r="F3" s="140">
        <v>2021</v>
      </c>
      <c r="G3" s="140" t="s">
        <v>197</v>
      </c>
      <c r="H3" s="140" t="s">
        <v>198</v>
      </c>
      <c r="I3" s="140" t="s">
        <v>199</v>
      </c>
      <c r="J3" s="140" t="s">
        <v>200</v>
      </c>
      <c r="K3" s="140" t="s">
        <v>201</v>
      </c>
      <c r="L3" s="140" t="s">
        <v>202</v>
      </c>
      <c r="M3" s="10"/>
      <c r="N3" s="10"/>
      <c r="O3" s="10"/>
      <c r="P3" s="10"/>
      <c r="Q3" s="10"/>
      <c r="R3" s="10"/>
      <c r="S3" s="10"/>
      <c r="T3" s="10"/>
      <c r="U3" s="10"/>
      <c r="V3" s="10"/>
      <c r="W3" s="10"/>
      <c r="X3" s="10"/>
      <c r="Y3" s="10"/>
      <c r="Z3" s="10"/>
    </row>
    <row r="4" spans="1:26" ht="12.75" customHeight="1" x14ac:dyDescent="0.2">
      <c r="A4" s="112"/>
      <c r="B4" s="113" t="s">
        <v>203</v>
      </c>
      <c r="C4" s="113" t="s">
        <v>203</v>
      </c>
      <c r="D4" s="113" t="s">
        <v>203</v>
      </c>
      <c r="E4" s="113" t="s">
        <v>203</v>
      </c>
      <c r="F4" s="113" t="s">
        <v>203</v>
      </c>
      <c r="G4" s="113" t="s">
        <v>203</v>
      </c>
      <c r="H4" s="113" t="s">
        <v>203</v>
      </c>
      <c r="I4" s="113" t="s">
        <v>203</v>
      </c>
      <c r="J4" s="113" t="s">
        <v>203</v>
      </c>
      <c r="K4" s="113" t="s">
        <v>203</v>
      </c>
      <c r="L4" s="113" t="s">
        <v>203</v>
      </c>
      <c r="M4" s="10"/>
      <c r="N4" s="10"/>
      <c r="O4" s="10"/>
      <c r="P4" s="10"/>
      <c r="Q4" s="10"/>
      <c r="R4" s="10"/>
      <c r="S4" s="10"/>
      <c r="T4" s="10"/>
      <c r="U4" s="10"/>
      <c r="V4" s="10"/>
      <c r="W4" s="10"/>
      <c r="X4" s="10"/>
      <c r="Y4" s="10"/>
      <c r="Z4" s="10"/>
    </row>
    <row r="5" spans="1:26" ht="12.75" customHeight="1" x14ac:dyDescent="0.2">
      <c r="A5" s="107" t="s">
        <v>204</v>
      </c>
      <c r="B5" s="75">
        <v>51</v>
      </c>
      <c r="C5" s="75">
        <v>48</v>
      </c>
      <c r="D5" s="75">
        <v>35</v>
      </c>
      <c r="E5" s="75">
        <v>32</v>
      </c>
      <c r="F5" s="75">
        <v>34</v>
      </c>
      <c r="G5" s="75">
        <v>35</v>
      </c>
      <c r="H5" s="75">
        <v>33</v>
      </c>
      <c r="I5" s="75">
        <v>31</v>
      </c>
      <c r="J5" s="75">
        <v>29</v>
      </c>
      <c r="K5" s="75">
        <v>29</v>
      </c>
      <c r="L5" s="75">
        <v>37</v>
      </c>
      <c r="M5" s="10"/>
      <c r="N5" s="10"/>
      <c r="O5" s="10"/>
      <c r="P5" s="10"/>
      <c r="Q5" s="10"/>
      <c r="R5" s="10"/>
      <c r="S5" s="10"/>
      <c r="T5" s="10"/>
      <c r="U5" s="10"/>
      <c r="V5" s="10"/>
      <c r="W5" s="10"/>
      <c r="X5" s="10"/>
      <c r="Y5" s="10"/>
      <c r="Z5" s="10"/>
    </row>
    <row r="6" spans="1:26" ht="12.75" customHeight="1" x14ac:dyDescent="0.2">
      <c r="A6" s="112" t="s">
        <v>205</v>
      </c>
      <c r="B6" s="114">
        <v>13.4</v>
      </c>
      <c r="C6" s="114">
        <v>9.5</v>
      </c>
      <c r="D6" s="114">
        <v>6.4</v>
      </c>
      <c r="E6" s="114">
        <v>6.4</v>
      </c>
      <c r="F6" s="114">
        <v>19.399999999999999</v>
      </c>
      <c r="G6" s="114">
        <v>17.5</v>
      </c>
      <c r="H6" s="114">
        <v>11</v>
      </c>
      <c r="I6" s="114">
        <v>9.3000000000000007</v>
      </c>
      <c r="J6" s="114">
        <v>10.1</v>
      </c>
      <c r="K6" s="114">
        <v>10.8</v>
      </c>
      <c r="L6" s="114">
        <v>11.7</v>
      </c>
      <c r="M6" s="10"/>
      <c r="N6" s="10"/>
      <c r="O6" s="10"/>
      <c r="P6" s="10"/>
      <c r="Q6" s="10"/>
      <c r="R6" s="10"/>
      <c r="S6" s="10"/>
      <c r="T6" s="10"/>
      <c r="U6" s="10"/>
      <c r="V6" s="10"/>
      <c r="W6" s="10"/>
      <c r="X6" s="10"/>
      <c r="Y6" s="10"/>
      <c r="Z6" s="10"/>
    </row>
    <row r="7" spans="1:26" ht="12.75" customHeight="1" x14ac:dyDescent="0.2">
      <c r="A7" s="112" t="s">
        <v>206</v>
      </c>
      <c r="B7" s="75">
        <v>74</v>
      </c>
      <c r="C7" s="75">
        <v>59</v>
      </c>
      <c r="D7" s="75">
        <v>34</v>
      </c>
      <c r="E7" s="75">
        <v>24</v>
      </c>
      <c r="F7" s="75">
        <v>26</v>
      </c>
      <c r="G7" s="75">
        <v>46</v>
      </c>
      <c r="H7" s="75">
        <v>38</v>
      </c>
      <c r="I7" s="75">
        <v>25</v>
      </c>
      <c r="J7" s="75">
        <v>26</v>
      </c>
      <c r="K7" s="75">
        <v>29</v>
      </c>
      <c r="L7" s="75">
        <v>65</v>
      </c>
      <c r="M7" s="10"/>
      <c r="N7" s="10"/>
      <c r="O7" s="10"/>
      <c r="P7" s="10"/>
      <c r="Q7" s="10"/>
      <c r="R7" s="10"/>
      <c r="S7" s="10"/>
      <c r="T7" s="10"/>
      <c r="U7" s="10"/>
      <c r="V7" s="10"/>
      <c r="W7" s="10"/>
      <c r="X7" s="10"/>
      <c r="Y7" s="10"/>
      <c r="Z7" s="10"/>
    </row>
    <row r="8" spans="1:26" ht="12.75" customHeight="1" x14ac:dyDescent="0.2">
      <c r="A8" s="112" t="s">
        <v>207</v>
      </c>
      <c r="B8" s="115">
        <v>0.31</v>
      </c>
      <c r="C8" s="115">
        <v>0.35</v>
      </c>
      <c r="D8" s="115">
        <v>0.68</v>
      </c>
      <c r="E8" s="115">
        <v>0.82</v>
      </c>
      <c r="F8" s="115">
        <v>0.81</v>
      </c>
      <c r="G8" s="115">
        <v>0.67</v>
      </c>
      <c r="H8" s="115">
        <v>0.81</v>
      </c>
      <c r="I8" s="115">
        <v>0.99</v>
      </c>
      <c r="J8" s="115">
        <v>1.06</v>
      </c>
      <c r="K8" s="115">
        <v>0.89</v>
      </c>
      <c r="L8" s="115">
        <v>0.39</v>
      </c>
      <c r="M8" s="10"/>
      <c r="N8" s="10"/>
      <c r="O8" s="10"/>
      <c r="P8" s="10"/>
      <c r="Q8" s="10"/>
      <c r="R8" s="10"/>
      <c r="S8" s="10"/>
      <c r="T8" s="10"/>
      <c r="U8" s="10"/>
      <c r="V8" s="10"/>
      <c r="W8" s="10"/>
      <c r="X8" s="10"/>
      <c r="Y8" s="10"/>
      <c r="Z8" s="10"/>
    </row>
    <row r="9" spans="1:26" ht="12.75" customHeight="1" x14ac:dyDescent="0.2">
      <c r="A9" s="112" t="s">
        <v>208</v>
      </c>
      <c r="B9" s="115">
        <v>0.33</v>
      </c>
      <c r="C9" s="115">
        <v>0.35</v>
      </c>
      <c r="D9" s="115">
        <v>0.68</v>
      </c>
      <c r="E9" s="115">
        <v>0.81</v>
      </c>
      <c r="F9" s="115">
        <v>0.77</v>
      </c>
      <c r="G9" s="115">
        <v>0.63</v>
      </c>
      <c r="H9" s="115">
        <v>0.76</v>
      </c>
      <c r="I9" s="115">
        <v>0.92</v>
      </c>
      <c r="J9" s="115">
        <v>0.99</v>
      </c>
      <c r="K9" s="115">
        <v>0.76</v>
      </c>
      <c r="L9" s="115">
        <v>0.34</v>
      </c>
      <c r="M9" s="10"/>
      <c r="N9" s="10"/>
      <c r="O9" s="10"/>
      <c r="P9" s="10"/>
      <c r="Q9" s="10"/>
      <c r="R9" s="10"/>
      <c r="S9" s="10"/>
      <c r="T9" s="10"/>
      <c r="U9" s="10"/>
      <c r="V9" s="10"/>
      <c r="W9" s="10"/>
      <c r="X9" s="10"/>
      <c r="Y9" s="10"/>
      <c r="Z9" s="10"/>
    </row>
    <row r="10" spans="1:26" ht="12.75" customHeight="1" x14ac:dyDescent="0.2">
      <c r="A10" s="112" t="s">
        <v>209</v>
      </c>
      <c r="B10" s="114">
        <v>17.2</v>
      </c>
      <c r="C10" s="114">
        <v>16.899999999999999</v>
      </c>
      <c r="D10" s="114">
        <v>14.4</v>
      </c>
      <c r="E10" s="114">
        <v>8.9</v>
      </c>
      <c r="F10" s="114">
        <v>12.8</v>
      </c>
      <c r="G10" s="114">
        <v>15.6</v>
      </c>
      <c r="H10" s="114">
        <v>13.2</v>
      </c>
      <c r="I10" s="114">
        <v>10.8</v>
      </c>
      <c r="J10" s="114">
        <v>13.9</v>
      </c>
      <c r="K10" s="114">
        <v>12.8</v>
      </c>
      <c r="L10" s="114">
        <v>13.8</v>
      </c>
      <c r="M10" s="10"/>
      <c r="N10" s="10"/>
      <c r="O10" s="10"/>
      <c r="P10" s="10"/>
      <c r="Q10" s="10"/>
      <c r="R10" s="10"/>
      <c r="S10" s="10"/>
      <c r="T10" s="10"/>
      <c r="U10" s="10"/>
      <c r="V10" s="10"/>
      <c r="W10" s="10"/>
      <c r="X10" s="10"/>
      <c r="Y10" s="10"/>
      <c r="Z10" s="10"/>
    </row>
    <row r="11" spans="1:26" ht="12.75" customHeight="1" x14ac:dyDescent="0.2">
      <c r="A11" s="10" t="s">
        <v>210</v>
      </c>
      <c r="B11" s="114">
        <v>17.2</v>
      </c>
      <c r="C11" s="114">
        <v>17.600000000000001</v>
      </c>
      <c r="D11" s="114">
        <v>16.399999999999999</v>
      </c>
      <c r="E11" s="114">
        <v>10.9</v>
      </c>
      <c r="F11" s="114">
        <v>12.4</v>
      </c>
      <c r="G11" s="114">
        <v>15.7</v>
      </c>
      <c r="H11" s="114">
        <v>13.8</v>
      </c>
      <c r="I11" s="114">
        <v>12</v>
      </c>
      <c r="J11" s="114">
        <v>14.9</v>
      </c>
      <c r="K11" s="114">
        <v>16.399999999999999</v>
      </c>
      <c r="L11" s="114">
        <v>15.1</v>
      </c>
      <c r="M11" s="10"/>
      <c r="N11" s="10"/>
      <c r="O11" s="10"/>
      <c r="P11" s="10"/>
      <c r="Q11" s="10"/>
      <c r="R11" s="10"/>
      <c r="S11" s="10"/>
      <c r="T11" s="10"/>
      <c r="U11" s="10"/>
      <c r="V11" s="10"/>
      <c r="W11" s="10"/>
      <c r="X11" s="10"/>
      <c r="Y11" s="10"/>
      <c r="Z11" s="10"/>
    </row>
    <row r="12" spans="1:26" ht="12.75" customHeight="1" x14ac:dyDescent="0.2">
      <c r="A12" s="112" t="s">
        <v>211</v>
      </c>
      <c r="B12" s="114">
        <v>15.2</v>
      </c>
      <c r="C12" s="114">
        <v>25.2</v>
      </c>
      <c r="D12" s="114">
        <v>12.5</v>
      </c>
      <c r="E12" s="114">
        <v>8.1</v>
      </c>
      <c r="F12" s="114">
        <v>15</v>
      </c>
      <c r="G12" s="114">
        <v>18.2</v>
      </c>
      <c r="H12" s="114">
        <v>17.399999999999999</v>
      </c>
      <c r="I12" s="114">
        <v>16.100000000000001</v>
      </c>
      <c r="J12" s="114">
        <v>19.8</v>
      </c>
      <c r="K12" s="114">
        <v>9.3000000000000007</v>
      </c>
      <c r="L12" s="114">
        <v>13.9</v>
      </c>
      <c r="M12" s="10"/>
      <c r="N12" s="10"/>
      <c r="O12" s="10"/>
      <c r="P12" s="10"/>
      <c r="Q12" s="10"/>
      <c r="R12" s="10"/>
      <c r="S12" s="10"/>
      <c r="T12" s="10"/>
      <c r="U12" s="10"/>
      <c r="V12" s="10"/>
      <c r="W12" s="10"/>
      <c r="X12" s="10"/>
      <c r="Y12" s="10"/>
      <c r="Z12" s="10"/>
    </row>
    <row r="13" spans="1:26" ht="12.75" customHeight="1" x14ac:dyDescent="0.2">
      <c r="A13" s="112" t="s">
        <v>212</v>
      </c>
      <c r="B13" s="114">
        <v>14.1</v>
      </c>
      <c r="C13" s="114">
        <v>13.4</v>
      </c>
      <c r="D13" s="114">
        <v>11.3</v>
      </c>
      <c r="E13" s="114">
        <v>7.5</v>
      </c>
      <c r="F13" s="114">
        <v>11.7</v>
      </c>
      <c r="G13" s="114">
        <v>14.4</v>
      </c>
      <c r="H13" s="114">
        <v>11.7</v>
      </c>
      <c r="I13" s="114">
        <v>9.8000000000000007</v>
      </c>
      <c r="J13" s="114">
        <v>11.5</v>
      </c>
      <c r="K13" s="114">
        <v>9.1999999999999993</v>
      </c>
      <c r="L13" s="114">
        <v>10.5</v>
      </c>
      <c r="M13" s="10"/>
      <c r="N13" s="10"/>
      <c r="O13" s="10"/>
      <c r="P13" s="10"/>
      <c r="Q13" s="10"/>
      <c r="R13" s="10"/>
      <c r="S13" s="10"/>
      <c r="T13" s="10"/>
      <c r="U13" s="10"/>
      <c r="V13" s="10"/>
      <c r="W13" s="10"/>
      <c r="X13" s="10"/>
      <c r="Y13" s="10"/>
      <c r="Z13" s="10"/>
    </row>
    <row r="14" spans="1:26" ht="12.75" customHeight="1" x14ac:dyDescent="0.2">
      <c r="A14" s="112" t="s">
        <v>213</v>
      </c>
      <c r="B14" s="114">
        <v>14.1</v>
      </c>
      <c r="C14" s="114">
        <v>14</v>
      </c>
      <c r="D14" s="114">
        <v>12.8</v>
      </c>
      <c r="E14" s="114">
        <v>9.1999999999999993</v>
      </c>
      <c r="F14" s="114">
        <v>11.3</v>
      </c>
      <c r="G14" s="114">
        <v>14.5</v>
      </c>
      <c r="H14" s="114">
        <v>12.3</v>
      </c>
      <c r="I14" s="114">
        <v>10.9</v>
      </c>
      <c r="J14" s="114">
        <v>12.3</v>
      </c>
      <c r="K14" s="114">
        <v>11.8</v>
      </c>
      <c r="L14" s="114">
        <v>10.8</v>
      </c>
      <c r="M14" s="10"/>
      <c r="N14" s="10"/>
      <c r="O14" s="10"/>
      <c r="P14" s="10"/>
      <c r="Q14" s="10"/>
      <c r="R14" s="10"/>
      <c r="S14" s="10"/>
      <c r="T14" s="10"/>
      <c r="U14" s="10"/>
      <c r="V14" s="10"/>
      <c r="W14" s="10"/>
      <c r="X14" s="10"/>
      <c r="Y14" s="10"/>
      <c r="Z14" s="10"/>
    </row>
    <row r="15" spans="1:26" ht="12.75" customHeight="1" x14ac:dyDescent="0.2">
      <c r="A15" s="112" t="s">
        <v>214</v>
      </c>
      <c r="B15" s="114">
        <v>13.4</v>
      </c>
      <c r="C15" s="114">
        <v>12.6</v>
      </c>
      <c r="D15" s="114">
        <v>10.3</v>
      </c>
      <c r="E15" s="114">
        <v>6.5</v>
      </c>
      <c r="F15" s="114">
        <v>10.8</v>
      </c>
      <c r="G15" s="114">
        <v>13.8</v>
      </c>
      <c r="H15" s="114">
        <v>11.1</v>
      </c>
      <c r="I15" s="114">
        <v>9.1</v>
      </c>
      <c r="J15" s="114">
        <v>10.9</v>
      </c>
      <c r="K15" s="114">
        <v>8.9</v>
      </c>
      <c r="L15" s="114">
        <v>9.8000000000000007</v>
      </c>
      <c r="M15" s="10"/>
      <c r="N15" s="10"/>
      <c r="O15" s="10"/>
      <c r="P15" s="10"/>
      <c r="Q15" s="10"/>
      <c r="R15" s="10"/>
      <c r="S15" s="10"/>
      <c r="T15" s="10"/>
      <c r="U15" s="10"/>
      <c r="V15" s="10"/>
      <c r="W15" s="10"/>
      <c r="X15" s="10"/>
      <c r="Y15" s="10"/>
      <c r="Z15" s="10"/>
    </row>
    <row r="16" spans="1:26" ht="12.75" customHeight="1" x14ac:dyDescent="0.2">
      <c r="A16" s="112" t="s">
        <v>215</v>
      </c>
      <c r="B16" s="114">
        <v>13.4</v>
      </c>
      <c r="C16" s="114">
        <v>13.2</v>
      </c>
      <c r="D16" s="114">
        <v>12.1</v>
      </c>
      <c r="E16" s="114">
        <v>8.3000000000000007</v>
      </c>
      <c r="F16" s="114">
        <v>10.5</v>
      </c>
      <c r="G16" s="114">
        <v>13.8</v>
      </c>
      <c r="H16" s="114">
        <v>11.7</v>
      </c>
      <c r="I16" s="114">
        <v>10.3</v>
      </c>
      <c r="J16" s="114">
        <v>11.8</v>
      </c>
      <c r="K16" s="114">
        <v>11.7</v>
      </c>
      <c r="L16" s="114">
        <v>10.6</v>
      </c>
      <c r="M16" s="10"/>
      <c r="N16" s="10"/>
      <c r="O16" s="10"/>
      <c r="P16" s="10"/>
      <c r="Q16" s="10"/>
      <c r="R16" s="10"/>
      <c r="S16" s="10"/>
      <c r="T16" s="10"/>
      <c r="U16" s="10"/>
      <c r="V16" s="10"/>
      <c r="W16" s="10"/>
      <c r="X16" s="10"/>
      <c r="Y16" s="10"/>
      <c r="Z16" s="10"/>
    </row>
    <row r="17" spans="1:26" ht="12.75" customHeight="1" x14ac:dyDescent="0.2">
      <c r="A17" s="112" t="s">
        <v>216</v>
      </c>
      <c r="B17" s="114">
        <v>9.1999999999999993</v>
      </c>
      <c r="C17" s="114">
        <v>8.3000000000000007</v>
      </c>
      <c r="D17" s="114">
        <v>6.5</v>
      </c>
      <c r="E17" s="114">
        <v>4</v>
      </c>
      <c r="F17" s="114">
        <v>7.8</v>
      </c>
      <c r="G17" s="114">
        <v>9.6999999999999993</v>
      </c>
      <c r="H17" s="114">
        <v>7.9</v>
      </c>
      <c r="I17" s="114">
        <v>7.2</v>
      </c>
      <c r="J17" s="114">
        <v>8</v>
      </c>
      <c r="K17" s="114">
        <v>4.2</v>
      </c>
      <c r="L17" s="114">
        <v>6.7</v>
      </c>
      <c r="M17" s="10"/>
      <c r="N17" s="10"/>
      <c r="O17" s="10"/>
      <c r="P17" s="10"/>
      <c r="Q17" s="10"/>
      <c r="R17" s="10"/>
      <c r="S17" s="10"/>
      <c r="T17" s="10"/>
      <c r="U17" s="10"/>
      <c r="V17" s="10"/>
      <c r="W17" s="10"/>
      <c r="X17" s="10"/>
      <c r="Y17" s="10"/>
      <c r="Z17" s="10"/>
    </row>
    <row r="18" spans="1:26" ht="12.75" customHeight="1" x14ac:dyDescent="0.2">
      <c r="A18" s="112" t="s">
        <v>217</v>
      </c>
      <c r="B18" s="115">
        <v>1.22</v>
      </c>
      <c r="C18" s="115">
        <v>1.26</v>
      </c>
      <c r="D18" s="115">
        <v>1.28</v>
      </c>
      <c r="E18" s="115">
        <v>1.19</v>
      </c>
      <c r="F18" s="115">
        <v>1.1000000000000001</v>
      </c>
      <c r="G18" s="115">
        <v>1.08</v>
      </c>
      <c r="H18" s="115">
        <v>1.1200000000000001</v>
      </c>
      <c r="I18" s="115">
        <v>1.1000000000000001</v>
      </c>
      <c r="J18" s="115">
        <v>1.21</v>
      </c>
      <c r="K18" s="115">
        <v>1.38</v>
      </c>
      <c r="L18" s="115">
        <v>1.41</v>
      </c>
      <c r="M18" s="10"/>
      <c r="N18" s="10"/>
      <c r="O18" s="10"/>
      <c r="P18" s="10"/>
      <c r="Q18" s="10"/>
      <c r="R18" s="10"/>
      <c r="S18" s="10"/>
      <c r="T18" s="10"/>
      <c r="U18" s="10"/>
      <c r="V18" s="10"/>
      <c r="W18" s="10"/>
      <c r="X18" s="10"/>
      <c r="Y18" s="10"/>
      <c r="Z18" s="10"/>
    </row>
    <row r="19" spans="1:26" ht="12.75" customHeight="1" x14ac:dyDescent="0.2">
      <c r="A19" s="112" t="s">
        <v>218</v>
      </c>
      <c r="B19" s="115">
        <v>12.96</v>
      </c>
      <c r="C19" s="115">
        <v>13.54</v>
      </c>
      <c r="D19" s="115">
        <v>16.55</v>
      </c>
      <c r="E19" s="115">
        <v>5.82</v>
      </c>
      <c r="F19" s="115">
        <v>8.5299999999999994</v>
      </c>
      <c r="G19" s="115">
        <v>15.91</v>
      </c>
      <c r="H19" s="115">
        <v>18.809999999999999</v>
      </c>
      <c r="I19" s="115">
        <v>9.06</v>
      </c>
      <c r="J19" s="115">
        <v>9.4600000000000009</v>
      </c>
      <c r="K19" s="115">
        <v>9.3000000000000007</v>
      </c>
      <c r="L19" s="115">
        <v>7.65</v>
      </c>
      <c r="M19" s="10"/>
      <c r="N19" s="10"/>
      <c r="O19" s="10"/>
      <c r="P19" s="10"/>
      <c r="Q19" s="10"/>
      <c r="R19" s="10"/>
      <c r="S19" s="10"/>
      <c r="T19" s="10"/>
      <c r="U19" s="10"/>
      <c r="V19" s="10"/>
      <c r="W19" s="10"/>
      <c r="X19" s="10"/>
      <c r="Y19" s="10"/>
      <c r="Z19" s="10"/>
    </row>
    <row r="20" spans="1:26" ht="12.75" customHeight="1" x14ac:dyDescent="0.2">
      <c r="A20" s="107" t="s">
        <v>219</v>
      </c>
      <c r="B20" s="115">
        <v>18.37</v>
      </c>
      <c r="C20" s="115">
        <v>29.83</v>
      </c>
      <c r="D20" s="115">
        <v>13.6</v>
      </c>
      <c r="E20" s="115">
        <v>7.93</v>
      </c>
      <c r="F20" s="115">
        <v>12.27</v>
      </c>
      <c r="G20" s="115">
        <v>14.56</v>
      </c>
      <c r="H20" s="115">
        <v>13.12</v>
      </c>
      <c r="I20" s="115">
        <v>11.23</v>
      </c>
      <c r="J20" s="115">
        <v>11.56</v>
      </c>
      <c r="K20" s="115">
        <v>5.41</v>
      </c>
      <c r="L20" s="115">
        <v>8.73</v>
      </c>
      <c r="M20" s="10"/>
      <c r="N20" s="10"/>
      <c r="O20" s="10"/>
      <c r="P20" s="10"/>
      <c r="Q20" s="10"/>
      <c r="R20" s="10"/>
      <c r="S20" s="10"/>
      <c r="T20" s="10"/>
      <c r="U20" s="10"/>
      <c r="V20" s="10"/>
      <c r="W20" s="10"/>
      <c r="X20" s="10"/>
      <c r="Y20" s="10"/>
      <c r="Z20" s="10"/>
    </row>
    <row r="21" spans="1:26" ht="12.75" customHeight="1" x14ac:dyDescent="0.2">
      <c r="A21" s="112" t="s">
        <v>220</v>
      </c>
      <c r="B21" s="115">
        <v>8.75</v>
      </c>
      <c r="C21" s="115">
        <v>8.25</v>
      </c>
      <c r="D21" s="115">
        <v>7.75</v>
      </c>
      <c r="E21" s="115">
        <v>7.25</v>
      </c>
      <c r="F21" s="115">
        <v>7</v>
      </c>
      <c r="G21" s="115">
        <v>6.75</v>
      </c>
      <c r="H21" s="115">
        <v>6.25</v>
      </c>
      <c r="I21" s="115">
        <v>5.75</v>
      </c>
      <c r="J21" s="115">
        <v>5.75</v>
      </c>
      <c r="K21" s="115"/>
      <c r="L21" s="115"/>
      <c r="M21" s="10"/>
      <c r="N21" s="10"/>
      <c r="O21" s="10"/>
      <c r="P21" s="10"/>
      <c r="Q21" s="10"/>
      <c r="R21" s="10"/>
      <c r="S21" s="10"/>
      <c r="T21" s="10"/>
      <c r="U21" s="10"/>
      <c r="V21" s="10"/>
      <c r="W21" s="10"/>
      <c r="X21" s="10"/>
      <c r="Y21" s="10"/>
      <c r="Z21" s="10"/>
    </row>
    <row r="22" spans="1:26" ht="12.75" customHeight="1"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18.75" customHeight="1" x14ac:dyDescent="0.2">
      <c r="A23" s="125" t="s">
        <v>221</v>
      </c>
      <c r="B23" s="126"/>
      <c r="C23" s="126"/>
      <c r="D23" s="126"/>
      <c r="E23" s="126"/>
      <c r="F23" s="126"/>
      <c r="G23" s="126"/>
      <c r="H23" s="126"/>
      <c r="I23" s="126"/>
      <c r="J23" s="126"/>
      <c r="K23" s="126"/>
      <c r="L23" s="126"/>
      <c r="M23" s="5"/>
      <c r="N23" s="10"/>
      <c r="O23" s="10"/>
      <c r="P23" s="10"/>
      <c r="Q23" s="10"/>
      <c r="R23" s="10"/>
      <c r="S23" s="10"/>
      <c r="T23" s="10"/>
      <c r="U23" s="10"/>
      <c r="V23" s="10"/>
      <c r="W23" s="10"/>
      <c r="X23" s="10"/>
      <c r="Y23" s="10"/>
      <c r="Z23" s="10"/>
    </row>
    <row r="24" spans="1:26" ht="19.5" customHeight="1" x14ac:dyDescent="0.2">
      <c r="A24" s="127" t="s">
        <v>222</v>
      </c>
      <c r="B24" s="123"/>
      <c r="C24" s="123"/>
      <c r="D24" s="123"/>
      <c r="E24" s="123"/>
      <c r="F24" s="123"/>
      <c r="G24" s="123"/>
      <c r="H24" s="123"/>
      <c r="I24" s="123"/>
      <c r="J24" s="123"/>
      <c r="K24" s="123"/>
      <c r="L24" s="124"/>
      <c r="M24" s="10"/>
      <c r="N24" s="10"/>
      <c r="O24" s="10"/>
      <c r="P24" s="10"/>
      <c r="Q24" s="10"/>
      <c r="R24" s="10"/>
      <c r="S24" s="10"/>
      <c r="T24" s="10"/>
      <c r="U24" s="10"/>
      <c r="V24" s="10"/>
      <c r="W24" s="10"/>
      <c r="X24" s="10"/>
      <c r="Y24" s="10"/>
      <c r="Z24" s="10"/>
    </row>
    <row r="25" spans="1:26" ht="12.75"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12.75" customHeight="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12.75" customHeight="1" x14ac:dyDescent="0.2">
      <c r="A27" s="10"/>
      <c r="B27" s="10"/>
      <c r="C27" s="10"/>
      <c r="D27" s="10"/>
      <c r="E27" s="10"/>
      <c r="F27" s="116"/>
      <c r="G27" s="10"/>
      <c r="H27" s="10"/>
      <c r="I27" s="10"/>
      <c r="J27" s="10"/>
      <c r="K27" s="10"/>
      <c r="L27" s="10"/>
      <c r="M27" s="10"/>
      <c r="N27" s="10"/>
      <c r="O27" s="10"/>
      <c r="P27" s="10"/>
      <c r="Q27" s="10"/>
      <c r="R27" s="10"/>
      <c r="S27" s="10"/>
      <c r="T27" s="10"/>
      <c r="U27" s="10"/>
      <c r="V27" s="10"/>
      <c r="W27" s="10"/>
      <c r="X27" s="10"/>
      <c r="Y27" s="10"/>
      <c r="Z27" s="10"/>
    </row>
    <row r="28" spans="1:26" ht="12.75" customHeight="1" x14ac:dyDescent="0.2">
      <c r="A28" s="10"/>
      <c r="B28" s="10"/>
      <c r="C28" s="10"/>
      <c r="D28" s="10"/>
      <c r="E28" s="10"/>
      <c r="F28" s="117"/>
      <c r="G28" s="10"/>
      <c r="H28" s="10"/>
      <c r="I28" s="10"/>
      <c r="J28" s="10"/>
      <c r="K28" s="10"/>
      <c r="L28" s="10"/>
      <c r="M28" s="10"/>
      <c r="N28" s="10"/>
      <c r="O28" s="10"/>
      <c r="P28" s="10"/>
      <c r="Q28" s="10"/>
      <c r="R28" s="10"/>
      <c r="S28" s="10"/>
      <c r="T28" s="10"/>
      <c r="U28" s="10"/>
      <c r="V28" s="10"/>
      <c r="W28" s="10"/>
      <c r="X28" s="10"/>
      <c r="Y28" s="10"/>
      <c r="Z28" s="10"/>
    </row>
    <row r="29" spans="1:26" ht="12.75" customHeight="1" x14ac:dyDescent="0.2">
      <c r="A29" s="10"/>
      <c r="B29" s="10"/>
      <c r="C29" s="10"/>
      <c r="D29" s="10"/>
      <c r="E29" s="10"/>
      <c r="F29" s="118"/>
      <c r="G29" s="10"/>
      <c r="H29" s="10"/>
      <c r="I29" s="10"/>
      <c r="J29" s="10"/>
      <c r="K29" s="10"/>
      <c r="L29" s="10"/>
      <c r="M29" s="10"/>
      <c r="N29" s="10"/>
      <c r="O29" s="10"/>
      <c r="P29" s="10"/>
      <c r="Q29" s="10"/>
      <c r="R29" s="10"/>
      <c r="S29" s="10"/>
      <c r="T29" s="10"/>
      <c r="U29" s="10"/>
      <c r="V29" s="10"/>
      <c r="W29" s="10"/>
      <c r="X29" s="10"/>
      <c r="Y29" s="10"/>
      <c r="Z29" s="10"/>
    </row>
    <row r="30" spans="1:26" ht="12.75" customHeight="1" x14ac:dyDescent="0.2">
      <c r="A30" s="10"/>
      <c r="B30" s="10"/>
      <c r="C30" s="10"/>
      <c r="D30" s="10"/>
      <c r="E30" s="10"/>
      <c r="F30" s="118"/>
      <c r="G30" s="10"/>
      <c r="H30" s="10"/>
      <c r="I30" s="10"/>
      <c r="J30" s="10"/>
      <c r="K30" s="10"/>
      <c r="L30" s="10"/>
      <c r="M30" s="10"/>
      <c r="N30" s="10"/>
      <c r="O30" s="10"/>
      <c r="P30" s="10"/>
      <c r="Q30" s="10"/>
      <c r="R30" s="10"/>
      <c r="S30" s="10"/>
      <c r="T30" s="10"/>
      <c r="U30" s="10"/>
      <c r="V30" s="10"/>
      <c r="W30" s="10"/>
      <c r="X30" s="10"/>
      <c r="Y30" s="10"/>
      <c r="Z30" s="10"/>
    </row>
    <row r="31" spans="1:26" ht="12.75" customHeight="1" x14ac:dyDescent="0.2">
      <c r="A31" s="10"/>
      <c r="B31" s="10"/>
      <c r="C31" s="10"/>
      <c r="D31" s="10"/>
      <c r="E31" s="10"/>
      <c r="F31" s="116"/>
      <c r="G31" s="10"/>
      <c r="H31" s="10"/>
      <c r="I31" s="10"/>
      <c r="J31" s="10"/>
      <c r="K31" s="10"/>
      <c r="L31" s="10"/>
      <c r="M31" s="10"/>
      <c r="N31" s="10"/>
      <c r="O31" s="10"/>
      <c r="P31" s="10"/>
      <c r="Q31" s="10"/>
      <c r="R31" s="10"/>
      <c r="S31" s="10"/>
      <c r="T31" s="10"/>
      <c r="U31" s="10"/>
      <c r="V31" s="10"/>
      <c r="W31" s="10"/>
      <c r="X31" s="10"/>
      <c r="Y31" s="10"/>
      <c r="Z31" s="10"/>
    </row>
    <row r="32" spans="1:26" ht="12.75" customHeight="1" x14ac:dyDescent="0.2">
      <c r="A32" s="10"/>
      <c r="B32" s="10"/>
      <c r="C32" s="10"/>
      <c r="D32" s="10"/>
      <c r="E32" s="10"/>
      <c r="F32" s="116"/>
      <c r="G32" s="10"/>
      <c r="H32" s="10"/>
      <c r="I32" s="10"/>
      <c r="J32" s="10"/>
      <c r="K32" s="43"/>
      <c r="L32" s="10"/>
      <c r="M32" s="10"/>
      <c r="N32" s="10"/>
      <c r="O32" s="10"/>
      <c r="P32" s="10"/>
      <c r="Q32" s="10"/>
      <c r="R32" s="10"/>
      <c r="S32" s="10"/>
      <c r="T32" s="10"/>
      <c r="U32" s="10"/>
      <c r="V32" s="10"/>
      <c r="W32" s="10"/>
      <c r="X32" s="10"/>
      <c r="Y32" s="10"/>
      <c r="Z32" s="10"/>
    </row>
    <row r="33" spans="1:26" ht="12.75" customHeight="1" x14ac:dyDescent="0.2">
      <c r="A33" s="10"/>
      <c r="B33" s="10"/>
      <c r="C33" s="10"/>
      <c r="D33" s="10"/>
      <c r="E33" s="10"/>
      <c r="F33" s="116"/>
      <c r="G33" s="10"/>
      <c r="H33" s="10"/>
      <c r="I33" s="10"/>
      <c r="J33" s="10"/>
      <c r="K33" s="10"/>
      <c r="L33" s="10"/>
      <c r="M33" s="10"/>
      <c r="N33" s="10"/>
      <c r="O33" s="10"/>
      <c r="P33" s="10"/>
      <c r="Q33" s="10"/>
      <c r="R33" s="10"/>
      <c r="S33" s="10"/>
      <c r="T33" s="10"/>
      <c r="U33" s="10"/>
      <c r="V33" s="10"/>
      <c r="W33" s="10"/>
      <c r="X33" s="10"/>
      <c r="Y33" s="10"/>
      <c r="Z33" s="10"/>
    </row>
    <row r="34" spans="1:26" ht="12.75" customHeight="1" x14ac:dyDescent="0.2">
      <c r="A34" s="10"/>
      <c r="B34" s="10"/>
      <c r="C34" s="10"/>
      <c r="D34" s="10"/>
      <c r="E34" s="10"/>
      <c r="F34" s="119"/>
      <c r="G34" s="10"/>
      <c r="H34" s="10"/>
      <c r="I34" s="10"/>
      <c r="J34" s="10"/>
      <c r="K34" s="10"/>
      <c r="L34" s="10"/>
      <c r="M34" s="10"/>
      <c r="N34" s="10"/>
      <c r="O34" s="10"/>
      <c r="P34" s="10"/>
      <c r="Q34" s="10"/>
      <c r="R34" s="10"/>
      <c r="S34" s="10"/>
      <c r="T34" s="10"/>
      <c r="U34" s="10"/>
      <c r="V34" s="10"/>
      <c r="W34" s="10"/>
      <c r="X34" s="10"/>
      <c r="Y34" s="10"/>
      <c r="Z34" s="10"/>
    </row>
    <row r="35" spans="1:26" ht="12.75" customHeight="1" x14ac:dyDescent="0.2">
      <c r="A35" s="10"/>
      <c r="B35" s="10"/>
      <c r="C35" s="10"/>
      <c r="D35" s="10"/>
      <c r="E35" s="10"/>
      <c r="F35" s="119"/>
      <c r="G35" s="10"/>
      <c r="H35" s="10"/>
      <c r="I35" s="10"/>
      <c r="J35" s="10"/>
      <c r="K35" s="10"/>
      <c r="L35" s="10"/>
      <c r="M35" s="10"/>
      <c r="N35" s="10"/>
      <c r="O35" s="10"/>
      <c r="P35" s="10"/>
      <c r="Q35" s="10"/>
      <c r="R35" s="10"/>
      <c r="S35" s="10"/>
      <c r="T35" s="10"/>
      <c r="U35" s="10"/>
      <c r="V35" s="10"/>
      <c r="W35" s="10"/>
      <c r="X35" s="10"/>
      <c r="Y35" s="10"/>
      <c r="Z35" s="10"/>
    </row>
    <row r="36" spans="1:26" ht="12.75" customHeight="1" x14ac:dyDescent="0.2">
      <c r="A36" s="10"/>
      <c r="B36" s="10"/>
      <c r="C36" s="10"/>
      <c r="D36" s="10"/>
      <c r="E36" s="10"/>
      <c r="F36" s="116"/>
      <c r="G36" s="10"/>
      <c r="H36" s="10"/>
      <c r="I36" s="10"/>
      <c r="J36" s="10"/>
      <c r="K36" s="10"/>
      <c r="L36" s="10"/>
      <c r="M36" s="10"/>
      <c r="N36" s="10"/>
      <c r="O36" s="10"/>
      <c r="P36" s="10"/>
      <c r="Q36" s="10"/>
      <c r="R36" s="10"/>
      <c r="S36" s="10"/>
      <c r="T36" s="10"/>
      <c r="U36" s="10"/>
      <c r="V36" s="10"/>
      <c r="W36" s="10"/>
      <c r="X36" s="10"/>
      <c r="Y36" s="10"/>
      <c r="Z36" s="10"/>
    </row>
    <row r="37" spans="1:26" ht="12.75" customHeight="1" x14ac:dyDescent="0.2">
      <c r="A37" s="10"/>
      <c r="B37" s="10"/>
      <c r="C37" s="10"/>
      <c r="D37" s="10"/>
      <c r="E37" s="10"/>
      <c r="F37" s="116"/>
      <c r="G37" s="10"/>
      <c r="H37" s="10"/>
      <c r="I37" s="10"/>
      <c r="J37" s="10"/>
      <c r="K37" s="10"/>
      <c r="L37" s="10"/>
      <c r="M37" s="10"/>
      <c r="N37" s="10"/>
      <c r="O37" s="10"/>
      <c r="P37" s="10"/>
      <c r="Q37" s="10"/>
      <c r="R37" s="10"/>
      <c r="S37" s="10"/>
      <c r="T37" s="10"/>
      <c r="U37" s="10"/>
      <c r="V37" s="10"/>
      <c r="W37" s="10"/>
      <c r="X37" s="10"/>
      <c r="Y37" s="10"/>
      <c r="Z37" s="10"/>
    </row>
    <row r="38" spans="1:26" ht="12.75" customHeight="1" x14ac:dyDescent="0.2">
      <c r="A38" s="10"/>
      <c r="B38" s="10"/>
      <c r="C38" s="10"/>
      <c r="D38" s="10"/>
      <c r="E38" s="10"/>
      <c r="F38" s="116"/>
      <c r="G38" s="10"/>
      <c r="H38" s="10"/>
      <c r="I38" s="10"/>
      <c r="J38" s="10"/>
      <c r="K38" s="10"/>
      <c r="L38" s="10"/>
      <c r="M38" s="10"/>
      <c r="N38" s="10"/>
      <c r="O38" s="10"/>
      <c r="P38" s="10"/>
      <c r="Q38" s="10"/>
      <c r="R38" s="10"/>
      <c r="S38" s="10"/>
      <c r="T38" s="10"/>
      <c r="U38" s="10"/>
      <c r="V38" s="10"/>
      <c r="W38" s="10"/>
      <c r="X38" s="10"/>
      <c r="Y38" s="10"/>
      <c r="Z38" s="10"/>
    </row>
    <row r="39" spans="1:26" ht="12.75" customHeight="1" x14ac:dyDescent="0.2">
      <c r="A39" s="10"/>
      <c r="B39" s="10"/>
      <c r="C39" s="10"/>
      <c r="D39" s="10"/>
      <c r="E39" s="10"/>
      <c r="F39" s="120"/>
      <c r="G39" s="10"/>
      <c r="H39" s="10"/>
      <c r="I39" s="10"/>
      <c r="J39" s="10"/>
      <c r="K39" s="10"/>
      <c r="L39" s="10"/>
      <c r="M39" s="10"/>
      <c r="N39" s="10"/>
      <c r="O39" s="10"/>
      <c r="P39" s="10"/>
      <c r="Q39" s="10"/>
      <c r="R39" s="10"/>
      <c r="S39" s="10"/>
      <c r="T39" s="10"/>
      <c r="U39" s="10"/>
      <c r="V39" s="10"/>
      <c r="W39" s="10"/>
      <c r="X39" s="10"/>
      <c r="Y39" s="10"/>
      <c r="Z39" s="10"/>
    </row>
    <row r="40" spans="1:26" ht="12.75" customHeight="1" x14ac:dyDescent="0.2">
      <c r="A40" s="10"/>
      <c r="B40" s="10"/>
      <c r="C40" s="10"/>
      <c r="D40" s="10"/>
      <c r="E40" s="10"/>
      <c r="F40" s="120"/>
      <c r="G40" s="10"/>
      <c r="H40" s="10"/>
      <c r="I40" s="10"/>
      <c r="J40" s="10"/>
      <c r="K40" s="10"/>
      <c r="L40" s="10"/>
      <c r="M40" s="10"/>
      <c r="N40" s="10"/>
      <c r="O40" s="10"/>
      <c r="P40" s="10"/>
      <c r="Q40" s="10"/>
      <c r="R40" s="10"/>
      <c r="S40" s="10"/>
      <c r="T40" s="10"/>
      <c r="U40" s="10"/>
      <c r="V40" s="10"/>
      <c r="W40" s="10"/>
      <c r="X40" s="10"/>
      <c r="Y40" s="10"/>
      <c r="Z40" s="10"/>
    </row>
    <row r="41" spans="1:26" ht="12.75" customHeight="1" x14ac:dyDescent="0.2">
      <c r="A41" s="10"/>
      <c r="B41" s="10"/>
      <c r="C41" s="10"/>
      <c r="D41" s="10"/>
      <c r="E41" s="10"/>
      <c r="F41" s="33"/>
      <c r="G41" s="10"/>
      <c r="H41" s="10"/>
      <c r="I41" s="10"/>
      <c r="J41" s="10"/>
      <c r="K41" s="10"/>
      <c r="L41" s="10"/>
      <c r="M41" s="10"/>
      <c r="N41" s="10"/>
      <c r="O41" s="10"/>
      <c r="P41" s="10"/>
      <c r="Q41" s="10"/>
      <c r="R41" s="10"/>
      <c r="S41" s="10"/>
      <c r="T41" s="10"/>
      <c r="U41" s="10"/>
      <c r="V41" s="10"/>
      <c r="W41" s="10"/>
      <c r="X41" s="10"/>
      <c r="Y41" s="10"/>
      <c r="Z41" s="10"/>
    </row>
    <row r="42" spans="1:26" ht="12.75" customHeight="1" x14ac:dyDescent="0.2">
      <c r="A42" s="10"/>
      <c r="B42" s="10"/>
      <c r="C42" s="10"/>
      <c r="D42" s="10"/>
      <c r="E42" s="10"/>
      <c r="F42" s="121"/>
      <c r="G42" s="10"/>
      <c r="H42" s="10"/>
      <c r="I42" s="10"/>
      <c r="J42" s="10"/>
      <c r="K42" s="10"/>
      <c r="L42" s="10"/>
      <c r="M42" s="10"/>
      <c r="N42" s="10"/>
      <c r="O42" s="10"/>
      <c r="P42" s="10"/>
      <c r="Q42" s="10"/>
      <c r="R42" s="10"/>
      <c r="S42" s="10"/>
      <c r="T42" s="10"/>
      <c r="U42" s="10"/>
      <c r="V42" s="10"/>
      <c r="W42" s="10"/>
      <c r="X42" s="10"/>
      <c r="Y42" s="10"/>
      <c r="Z42" s="10"/>
    </row>
    <row r="43" spans="1:26" ht="12.7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2.7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2.7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2.7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2.7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2.7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2.7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2.7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2.7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2.7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2.7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2.7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2.7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2.7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2.7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2.7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2.7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2.7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2.7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2.7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2.7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2.7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2.7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2.7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2.7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2.7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2.7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2.7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2.7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2.7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2.7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2.7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2.7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2.7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2.7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2.7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2.7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2.7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2.7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2.7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2.7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2.7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2.7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2.7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2.7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2.7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2.7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2.7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2.7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2.7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2.7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2.7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2.7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2.7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2.7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2.7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2.7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2.7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2.7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2">
    <mergeCell ref="A23:L23"/>
    <mergeCell ref="A24:L24"/>
  </mergeCells>
  <pageMargins left="0.75" right="0.75" top="1" bottom="1" header="0" footer="0"/>
  <pageSetup paperSize="9" orientation="landscape"/>
  <headerFooter>
    <oddFooter>&amp;L#000000Essity Internal&amp;R#000000Essity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Income statement</vt:lpstr>
      <vt:lpstr>Balance sheet</vt:lpstr>
      <vt:lpstr>Cash flow</vt:lpstr>
      <vt:lpstr>Essity multi-year summary</vt:lpstr>
      <vt:lpstr>Key figures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Essity Akitebolag (publ)</dc:creator>
  <cp:lastModifiedBy>QVILLBERG Peter</cp:lastModifiedBy>
  <dcterms:created xsi:type="dcterms:W3CDTF">2000-01-30T17:24:37Z</dcterms:created>
  <dcterms:modified xsi:type="dcterms:W3CDTF">2026-06-25T10:56:16Z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c8d6ef0-491d-4f17-aead-12ed260929f1_Enabled">
    <vt:lpwstr>True</vt:lpwstr>
  </property>
  <property fmtid="{D5CDD505-2E9C-101B-9397-08002B2CF9AE}" pid="3" name="MSIP_Label_4c8d6ef0-491d-4f17-aead-12ed260929f1_SiteId">
    <vt:lpwstr>f101208c-39d3-4c8a-8cc7-ad896b25954f</vt:lpwstr>
  </property>
  <property fmtid="{D5CDD505-2E9C-101B-9397-08002B2CF9AE}" pid="4" name="MSIP_Label_4c8d6ef0-491d-4f17-aead-12ed260929f1_SetDate">
    <vt:lpwstr>2018-05-14T14:12:54.6488002Z</vt:lpwstr>
  </property>
  <property fmtid="{D5CDD505-2E9C-101B-9397-08002B2CF9AE}" pid="5" name="MSIP_Label_4c8d6ef0-491d-4f17-aead-12ed260929f1_Name">
    <vt:lpwstr>Internal</vt:lpwstr>
  </property>
  <property fmtid="{D5CDD505-2E9C-101B-9397-08002B2CF9AE}" pid="6" name="MSIP_Label_4c8d6ef0-491d-4f17-aead-12ed260929f1_Extended_MSFT_Method">
    <vt:lpwstr>Automatic</vt:lpwstr>
  </property>
  <property fmtid="{D5CDD505-2E9C-101B-9397-08002B2CF9AE}" pid="7" name="Sensitivity">
    <vt:lpwstr>Internal</vt:lpwstr>
  </property>
  <property fmtid="{D5CDD505-2E9C-101B-9397-08002B2CF9AE}" pid="8" name="ContentTypeId">
    <vt:lpwstr>0x010100CECDA48322A7484DB92A9D2919729B6E</vt:lpwstr>
  </property>
</Properties>
</file>