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saveExternalLinkValues="0" codeName="ThisWorkbook"/>
  <mc:AlternateContent xmlns:mc="http://schemas.openxmlformats.org/markup-compatibility/2006">
    <mc:Choice Requires="x15">
      <x15ac:absPath xmlns:x15ac="http://schemas.microsoft.com/office/spreadsheetml/2010/11/ac" url="Y:\2025\Essity Financials_Essity COM\"/>
    </mc:Choice>
  </mc:AlternateContent>
  <xr:revisionPtr revIDLastSave="0" documentId="13_ncr:1_{C809B856-748B-4933-8312-5E1FD3B70525}" xr6:coauthVersionLast="47" xr6:coauthVersionMax="47" xr10:uidLastSave="{00000000-0000-0000-0000-000000000000}"/>
  <bookViews>
    <workbookView xWindow="-120" yWindow="-120" windowWidth="29040" windowHeight="17520" tabRatio="850" xr2:uid="{00000000-000D-0000-FFFF-FFFF00000000}"/>
  </bookViews>
  <sheets>
    <sheet name="Income statement" sheetId="7" r:id="rId1"/>
    <sheet name="Balance sheet" sheetId="9" r:id="rId2"/>
    <sheet name="Cash flow" sheetId="11" r:id="rId3"/>
    <sheet name="Essity multi-year summary" sheetId="6" r:id="rId4"/>
    <sheet name="Key figures" sheetId="18" r:id="rId5"/>
  </sheets>
  <definedNames>
    <definedName name="HTML_CodePage" hidden="1">1252</definedName>
    <definedName name="HTML_Control" localSheetId="3" hidden="1">{"'SCA Quarterly'!$A$41:$W$70"}</definedName>
    <definedName name="HTML_Control" localSheetId="4" hidden="1">{"'SCA Quarterly'!$A$41:$W$70"}</definedName>
    <definedName name="HTML_Control" hidden="1">{"'SCA Quarterly'!$A$41:$W$70"}</definedName>
    <definedName name="HTML_Description" hidden="1">""</definedName>
    <definedName name="HTML_Email" hidden="1">""</definedName>
    <definedName name="HTML_Header" hidden="1">""</definedName>
    <definedName name="HTML_LastUpdate" hidden="1">""</definedName>
    <definedName name="HTML_LineAfter" hidden="1">FALSE</definedName>
    <definedName name="HTML_LineBefore" hidden="1">FALSE</definedName>
    <definedName name="HTML_Name" hidden="1">""</definedName>
    <definedName name="HTML_OBDlg2" hidden="1">TRUE</definedName>
    <definedName name="HTML_OBDlg4" hidden="1">TRUE</definedName>
    <definedName name="HTML_OS" hidden="1">0</definedName>
    <definedName name="HTML_PathFile" hidden="1">"J:\frameroot\Financial\Screen\Cashflow-quarterly_ny.htm"</definedName>
    <definedName name="HTML_Title" hidden="1">""</definedName>
    <definedName name="_xlnm.Print_Area" localSheetId="1">'Balance sheet'!$A$1:$N$71</definedName>
    <definedName name="_xlnm.Print_Area" localSheetId="3">'Essity multi-year summary'!$A$1:$K$53</definedName>
    <definedName name="_xlnm.Print_Area" localSheetId="0">'Income statement'!$A$1:$L$64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4" i="7" l="1"/>
  <c r="B61" i="7"/>
  <c r="B38" i="7"/>
  <c r="B33" i="7"/>
  <c r="E8" i="7" l="1"/>
  <c r="E13" i="7" s="1"/>
  <c r="E17" i="7" s="1"/>
  <c r="E22" i="7" s="1"/>
  <c r="D9" i="7"/>
  <c r="D12" i="7" s="1"/>
  <c r="D16" i="7" s="1"/>
  <c r="C12" i="7"/>
  <c r="C16" i="7" s="1"/>
  <c r="E12" i="7"/>
  <c r="E16" i="7" s="1"/>
  <c r="F12" i="7"/>
  <c r="G12" i="7"/>
  <c r="G16" i="7" s="1"/>
  <c r="G21" i="7" s="1"/>
  <c r="H12" i="7"/>
  <c r="H16" i="7" s="1"/>
  <c r="H21" i="7" s="1"/>
  <c r="I12" i="7"/>
  <c r="I16" i="7" s="1"/>
  <c r="I21" i="7" s="1"/>
  <c r="J12" i="7"/>
  <c r="J16" i="7" s="1"/>
  <c r="J21" i="7" s="1"/>
  <c r="K12" i="7"/>
  <c r="K16" i="7" s="1"/>
  <c r="K21" i="7" s="1"/>
  <c r="J13" i="7"/>
  <c r="J17" i="7" s="1"/>
  <c r="J22" i="7" s="1"/>
  <c r="C8" i="7"/>
  <c r="C13" i="7" s="1"/>
  <c r="C17" i="7" s="1"/>
  <c r="C22" i="7" s="1"/>
  <c r="D8" i="7"/>
  <c r="F8" i="7"/>
  <c r="F13" i="7" s="1"/>
  <c r="F17" i="7" s="1"/>
  <c r="F22" i="7" s="1"/>
  <c r="G8" i="7"/>
  <c r="G13" i="7" s="1"/>
  <c r="G17" i="7" s="1"/>
  <c r="G22" i="7" s="1"/>
  <c r="H8" i="7"/>
  <c r="H13" i="7" s="1"/>
  <c r="H17" i="7" s="1"/>
  <c r="H22" i="7" s="1"/>
  <c r="I8" i="7"/>
  <c r="I13" i="7" s="1"/>
  <c r="I17" i="7" s="1"/>
  <c r="I22" i="7" s="1"/>
  <c r="J8" i="7"/>
  <c r="K8" i="7"/>
  <c r="K13" i="7" s="1"/>
  <c r="K17" i="7" s="1"/>
  <c r="K22" i="7" s="1"/>
  <c r="B8" i="7"/>
  <c r="B13" i="7" s="1"/>
  <c r="B17" i="7" s="1"/>
  <c r="B22" i="7" s="1"/>
  <c r="B7" i="7"/>
  <c r="B12" i="7" s="1"/>
  <c r="B16" i="7" s="1"/>
  <c r="B21" i="7" s="1"/>
  <c r="B24" i="7" s="1"/>
  <c r="F16" i="7" l="1"/>
  <c r="F21" i="7" s="1"/>
  <c r="F24" i="7" s="1"/>
  <c r="F21" i="6" s="1"/>
  <c r="C21" i="7"/>
  <c r="C24" i="7" s="1"/>
  <c r="D21" i="7"/>
  <c r="D24" i="7" s="1"/>
  <c r="D21" i="6" s="1"/>
  <c r="E21" i="7"/>
  <c r="E24" i="7" s="1"/>
  <c r="E21" i="6" s="1"/>
  <c r="D13" i="7"/>
  <c r="D17" i="7" s="1"/>
  <c r="D22" i="7" s="1"/>
  <c r="K37" i="6"/>
  <c r="J37" i="6"/>
  <c r="I37" i="6"/>
  <c r="H37" i="6"/>
  <c r="G37" i="6"/>
  <c r="F37" i="6"/>
  <c r="E37" i="6"/>
  <c r="K38" i="6"/>
  <c r="J38" i="6"/>
  <c r="I38" i="6"/>
  <c r="H38" i="6"/>
  <c r="G38" i="6"/>
  <c r="F38" i="6"/>
  <c r="E38" i="6"/>
  <c r="D38" i="6"/>
  <c r="D37" i="6"/>
  <c r="K30" i="6"/>
  <c r="J30" i="6"/>
  <c r="I30" i="6"/>
  <c r="H30" i="6"/>
  <c r="G30" i="6"/>
  <c r="F30" i="6"/>
  <c r="E30" i="6"/>
  <c r="F51" i="6"/>
  <c r="E51" i="6"/>
  <c r="D51" i="6"/>
  <c r="F50" i="6"/>
  <c r="E50" i="6"/>
  <c r="D50" i="6"/>
  <c r="F49" i="6"/>
  <c r="E49" i="6"/>
  <c r="D49" i="6"/>
  <c r="F48" i="6"/>
  <c r="E48" i="6"/>
  <c r="D48" i="6"/>
  <c r="F47" i="6"/>
  <c r="E47" i="6"/>
  <c r="D47" i="6"/>
  <c r="F46" i="6"/>
  <c r="E46" i="6"/>
  <c r="D46" i="6"/>
  <c r="F45" i="6"/>
  <c r="E45" i="6"/>
  <c r="D45" i="6"/>
  <c r="K42" i="6"/>
  <c r="J42" i="6"/>
  <c r="I42" i="6"/>
  <c r="H42" i="6"/>
  <c r="G42" i="6"/>
  <c r="F42" i="6"/>
  <c r="E42" i="6"/>
  <c r="D42" i="6"/>
  <c r="D39" i="6"/>
  <c r="D36" i="6"/>
  <c r="D35" i="6"/>
  <c r="D34" i="6"/>
  <c r="D33" i="6"/>
  <c r="D31" i="6"/>
  <c r="D30" i="6"/>
  <c r="D29" i="6"/>
  <c r="D28" i="6"/>
  <c r="D27" i="6"/>
  <c r="D26" i="6"/>
  <c r="D25" i="6"/>
  <c r="D24" i="6"/>
  <c r="K29" i="6"/>
  <c r="J29" i="6"/>
  <c r="I29" i="6"/>
  <c r="H29" i="6"/>
  <c r="G29" i="6"/>
  <c r="F29" i="6"/>
  <c r="E29" i="6"/>
  <c r="D20" i="6"/>
  <c r="D19" i="6"/>
  <c r="D18" i="6"/>
  <c r="D17" i="6"/>
  <c r="D15" i="6"/>
  <c r="D14" i="6"/>
  <c r="D13" i="6"/>
  <c r="D12" i="6"/>
  <c r="D6" i="6"/>
  <c r="D5" i="6"/>
  <c r="E12" i="6" l="1"/>
  <c r="I6" i="6"/>
  <c r="J6" i="6"/>
  <c r="K6" i="6"/>
  <c r="E5" i="6" l="1"/>
  <c r="E6" i="6"/>
  <c r="E13" i="6"/>
  <c r="E14" i="6"/>
  <c r="E15" i="6"/>
  <c r="E17" i="6"/>
  <c r="E18" i="6"/>
  <c r="E19" i="6"/>
  <c r="E20" i="6"/>
  <c r="E24" i="6"/>
  <c r="E25" i="6"/>
  <c r="E26" i="6"/>
  <c r="E27" i="6"/>
  <c r="E28" i="6"/>
  <c r="E31" i="6"/>
  <c r="E33" i="6"/>
  <c r="E34" i="6"/>
  <c r="E35" i="6"/>
  <c r="E36" i="6"/>
  <c r="E39" i="6"/>
  <c r="F39" i="6" l="1"/>
  <c r="F36" i="6"/>
  <c r="F35" i="6"/>
  <c r="F34" i="6"/>
  <c r="F33" i="6"/>
  <c r="F31" i="6"/>
  <c r="F28" i="6"/>
  <c r="F27" i="6"/>
  <c r="F26" i="6"/>
  <c r="F25" i="6"/>
  <c r="F24" i="6"/>
  <c r="F20" i="6"/>
  <c r="F19" i="6"/>
  <c r="F18" i="6"/>
  <c r="F17" i="6"/>
  <c r="F15" i="6"/>
  <c r="F14" i="6"/>
  <c r="F13" i="6"/>
  <c r="F12" i="6"/>
  <c r="F6" i="6"/>
  <c r="F5" i="6"/>
  <c r="G51" i="6"/>
  <c r="G50" i="6"/>
  <c r="G49" i="6"/>
  <c r="G48" i="6"/>
  <c r="G47" i="6"/>
  <c r="G46" i="6"/>
  <c r="G45" i="6"/>
  <c r="G39" i="6"/>
  <c r="G36" i="6"/>
  <c r="G35" i="6"/>
  <c r="G34" i="6"/>
  <c r="G33" i="6"/>
  <c r="G31" i="6"/>
  <c r="G28" i="6"/>
  <c r="G27" i="6"/>
  <c r="G26" i="6"/>
  <c r="G25" i="6"/>
  <c r="G24" i="6"/>
  <c r="G6" i="6"/>
  <c r="G12" i="6"/>
  <c r="G13" i="6"/>
  <c r="G14" i="6"/>
  <c r="G15" i="6"/>
  <c r="G17" i="6"/>
  <c r="G18" i="6"/>
  <c r="G19" i="6"/>
  <c r="G20" i="6"/>
  <c r="G21" i="6"/>
  <c r="G5" i="6"/>
  <c r="K35" i="6" l="1"/>
  <c r="J35" i="6"/>
  <c r="I35" i="6"/>
  <c r="H35" i="6"/>
  <c r="H51" i="6"/>
  <c r="H50" i="6"/>
  <c r="H49" i="6"/>
  <c r="H48" i="6"/>
  <c r="H47" i="6"/>
  <c r="H46" i="6"/>
  <c r="H45" i="6"/>
  <c r="H39" i="6"/>
  <c r="H36" i="6"/>
  <c r="H34" i="6"/>
  <c r="H33" i="6"/>
  <c r="H31" i="6"/>
  <c r="H28" i="6"/>
  <c r="H27" i="6"/>
  <c r="H26" i="6"/>
  <c r="H25" i="6"/>
  <c r="H24" i="6"/>
  <c r="H21" i="6"/>
  <c r="H20" i="6"/>
  <c r="H19" i="6"/>
  <c r="H18" i="6"/>
  <c r="H17" i="6"/>
  <c r="H15" i="6"/>
  <c r="H14" i="6"/>
  <c r="H13" i="6"/>
  <c r="H12" i="6"/>
  <c r="H6" i="6"/>
  <c r="H5" i="6"/>
  <c r="K14" i="6"/>
  <c r="J14" i="6"/>
  <c r="I14" i="6"/>
  <c r="K13" i="6"/>
  <c r="J13" i="6"/>
  <c r="I13" i="6"/>
  <c r="K15" i="6"/>
  <c r="J15" i="6"/>
  <c r="I15" i="6"/>
  <c r="I51" i="6"/>
  <c r="I50" i="6"/>
  <c r="I49" i="6"/>
  <c r="I48" i="6"/>
  <c r="I47" i="6"/>
  <c r="I46" i="6"/>
  <c r="I45" i="6"/>
  <c r="K51" i="6"/>
  <c r="K50" i="6"/>
  <c r="K49" i="6"/>
  <c r="K48" i="6"/>
  <c r="K47" i="6"/>
  <c r="K46" i="6"/>
  <c r="K45" i="6"/>
  <c r="J51" i="6"/>
  <c r="J50" i="6"/>
  <c r="J49" i="6"/>
  <c r="J48" i="6"/>
  <c r="J47" i="6"/>
  <c r="J46" i="6"/>
  <c r="J45" i="6"/>
  <c r="I39" i="6"/>
  <c r="I36" i="6"/>
  <c r="I34" i="6"/>
  <c r="I33" i="6"/>
  <c r="K39" i="6"/>
  <c r="K36" i="6"/>
  <c r="K34" i="6"/>
  <c r="K33" i="6"/>
  <c r="J39" i="6"/>
  <c r="J36" i="6"/>
  <c r="J34" i="6"/>
  <c r="J33" i="6"/>
  <c r="K31" i="6"/>
  <c r="J31" i="6"/>
  <c r="I31" i="6"/>
  <c r="I28" i="6"/>
  <c r="I27" i="6"/>
  <c r="I26" i="6"/>
  <c r="I25" i="6"/>
  <c r="K28" i="6"/>
  <c r="J28" i="6"/>
  <c r="K27" i="6"/>
  <c r="J27" i="6"/>
  <c r="K26" i="6"/>
  <c r="J26" i="6"/>
  <c r="K25" i="6"/>
  <c r="J25" i="6"/>
  <c r="I24" i="6"/>
  <c r="K24" i="6"/>
  <c r="J24" i="6"/>
  <c r="K21" i="6"/>
  <c r="J21" i="6"/>
  <c r="I21" i="6"/>
  <c r="K20" i="6"/>
  <c r="J20" i="6"/>
  <c r="I20" i="6"/>
  <c r="K19" i="6"/>
  <c r="J19" i="6"/>
  <c r="I19" i="6"/>
  <c r="K18" i="6"/>
  <c r="J18" i="6"/>
  <c r="I18" i="6"/>
  <c r="K17" i="6"/>
  <c r="J17" i="6"/>
  <c r="I17" i="6"/>
  <c r="K12" i="6"/>
  <c r="J12" i="6"/>
  <c r="I12" i="6"/>
  <c r="K5" i="6"/>
  <c r="J5" i="6"/>
  <c r="I5" i="6"/>
</calcChain>
</file>

<file path=xl/sharedStrings.xml><?xml version="1.0" encoding="utf-8"?>
<sst xmlns="http://schemas.openxmlformats.org/spreadsheetml/2006/main" count="289" uniqueCount="225">
  <si>
    <t>Net sales</t>
  </si>
  <si>
    <t>Total assets</t>
  </si>
  <si>
    <t>Interest-bearing debt</t>
  </si>
  <si>
    <t>Change in working capital</t>
  </si>
  <si>
    <t>Income taxes paid</t>
  </si>
  <si>
    <t>Other</t>
  </si>
  <si>
    <t>Cash flow from current operations</t>
  </si>
  <si>
    <t>Net cash flow</t>
  </si>
  <si>
    <t>Financial expenses</t>
  </si>
  <si>
    <t xml:space="preserve">Receivables and inventories </t>
  </si>
  <si>
    <t xml:space="preserve">Net sales </t>
  </si>
  <si>
    <t xml:space="preserve">Cost of goods sold </t>
  </si>
  <si>
    <t xml:space="preserve">Gross profit </t>
  </si>
  <si>
    <t xml:space="preserve">Profit before tax </t>
  </si>
  <si>
    <t xml:space="preserve">Earnings attributable to: </t>
  </si>
  <si>
    <t xml:space="preserve">Other </t>
  </si>
  <si>
    <t xml:space="preserve">Total </t>
  </si>
  <si>
    <t>Key figures</t>
  </si>
  <si>
    <t>SEK</t>
  </si>
  <si>
    <t>Earnings per share, SEK</t>
  </si>
  <si>
    <t>Return on equity, %</t>
  </si>
  <si>
    <t>Operating cash surplus</t>
  </si>
  <si>
    <t>Operating profit</t>
  </si>
  <si>
    <t>SEKm</t>
  </si>
  <si>
    <t>Non-controlling interests</t>
  </si>
  <si>
    <t>Financial items</t>
  </si>
  <si>
    <t>Goodwill</t>
  </si>
  <si>
    <t>Shares and participations</t>
  </si>
  <si>
    <t>Current financial assets</t>
  </si>
  <si>
    <t>Non-current assets held for sale</t>
  </si>
  <si>
    <t>Cash and cash equivalents</t>
  </si>
  <si>
    <t>Total non-current assets</t>
  </si>
  <si>
    <t>Total current assets</t>
  </si>
  <si>
    <t>Total equity</t>
  </si>
  <si>
    <t>Provisions for pensions</t>
  </si>
  <si>
    <t>Non-current financial liabilities</t>
  </si>
  <si>
    <t>Other non-current liabilities</t>
  </si>
  <si>
    <t>Total non-current liabilities</t>
  </si>
  <si>
    <t>Total current liabilities</t>
  </si>
  <si>
    <t>Total equity and liabilities</t>
  </si>
  <si>
    <t>Remeasurements to equity</t>
  </si>
  <si>
    <t>Profit before tax</t>
  </si>
  <si>
    <t>BALANCE SHEET</t>
  </si>
  <si>
    <t>Equity</t>
  </si>
  <si>
    <t>Equity/assets ratio, %</t>
  </si>
  <si>
    <t xml:space="preserve">Financial expenses </t>
  </si>
  <si>
    <t>Consolidated balance sheet</t>
  </si>
  <si>
    <t>Non-current assets</t>
  </si>
  <si>
    <t>Surplus in funded pension plans</t>
  </si>
  <si>
    <t>Non-current financial assets</t>
  </si>
  <si>
    <t>Deferred tax assets</t>
  </si>
  <si>
    <t>Other non-current assets</t>
  </si>
  <si>
    <t>Current assets</t>
  </si>
  <si>
    <t>Inventories</t>
  </si>
  <si>
    <t>Trade receivables</t>
  </si>
  <si>
    <t>Current tax assets</t>
  </si>
  <si>
    <t>Other current receivables</t>
  </si>
  <si>
    <t>Share capital</t>
  </si>
  <si>
    <t>Reserves</t>
  </si>
  <si>
    <t>Non-current liabilities</t>
  </si>
  <si>
    <t>Deferred tax liabilities</t>
  </si>
  <si>
    <t>Other non-current provisions</t>
  </si>
  <si>
    <t>Current liabilities</t>
  </si>
  <si>
    <t>Current financial liabilities</t>
  </si>
  <si>
    <t>Trade payables</t>
  </si>
  <si>
    <t>Current tax liabilities</t>
  </si>
  <si>
    <t>Current provisions</t>
  </si>
  <si>
    <t>Consolidated operating cash flow statement</t>
  </si>
  <si>
    <t>Operating surplus</t>
  </si>
  <si>
    <t>Change in</t>
  </si>
  <si>
    <t xml:space="preserve">  Operating receivables</t>
  </si>
  <si>
    <t xml:space="preserve">  Inventories</t>
  </si>
  <si>
    <t xml:space="preserve">  Operating liabilities</t>
  </si>
  <si>
    <t>Restructuring costs, etc.</t>
  </si>
  <si>
    <t>Operating expenses</t>
  </si>
  <si>
    <t>ASSETS</t>
  </si>
  <si>
    <t>EQUITY AND LIABILITIES</t>
  </si>
  <si>
    <t>Other current liabilities</t>
  </si>
  <si>
    <t>Consolidated income statement</t>
  </si>
  <si>
    <t>Adjustment for non-cash items</t>
  </si>
  <si>
    <t>Debt/equity ratio, excluding pension liabilities</t>
  </si>
  <si>
    <t>Net Sales</t>
  </si>
  <si>
    <t>Translation differences</t>
  </si>
  <si>
    <t>2015</t>
  </si>
  <si>
    <t>Profit for the period</t>
  </si>
  <si>
    <t>2016</t>
  </si>
  <si>
    <t>Private placement to non-controlling interests</t>
  </si>
  <si>
    <t>Professional Hygiene</t>
  </si>
  <si>
    <t>Non-current receivables, Group companies</t>
  </si>
  <si>
    <t>Non-current financial receivables, Group companies</t>
  </si>
  <si>
    <t>Current receivables, Group companies</t>
  </si>
  <si>
    <t>Current financial receivables, Group companies</t>
  </si>
  <si>
    <t>Non-current liabilities, Group companies</t>
  </si>
  <si>
    <t>Current liabilities, Group companies</t>
  </si>
  <si>
    <t>Current financial liabilities, Group companies</t>
  </si>
  <si>
    <t>Multi-year summary</t>
  </si>
  <si>
    <t>Dec 31, 
2016</t>
  </si>
  <si>
    <t>Dec 31, 
2017</t>
  </si>
  <si>
    <t>2017</t>
  </si>
  <si>
    <t>Debt/equity ratio, including pension liabilities</t>
  </si>
  <si>
    <t>2018</t>
  </si>
  <si>
    <t>Dec 31, 
2018</t>
  </si>
  <si>
    <t>Dividend</t>
  </si>
  <si>
    <t>Dec 31, 
2019</t>
  </si>
  <si>
    <t>Investments in non-current assets, net</t>
  </si>
  <si>
    <t>Investments in operating assets through leases</t>
  </si>
  <si>
    <t>Acquisitions of Group companies and other operations</t>
  </si>
  <si>
    <t>Divestments of Group companies and other operations</t>
  </si>
  <si>
    <t>Cash flow before transactions with shareholders</t>
  </si>
  <si>
    <t>Changed opening balance for net debt due to IFRS 16 Leases</t>
  </si>
  <si>
    <t>Investments in non-operating assets through leases</t>
  </si>
  <si>
    <t>2019</t>
  </si>
  <si>
    <t>Property, plant and equipment</t>
  </si>
  <si>
    <t>Sales, general and administration</t>
  </si>
  <si>
    <t>Income taxes</t>
  </si>
  <si>
    <t>Earnings per share - owners of the Parent company</t>
  </si>
  <si>
    <t>By operating segment (SEKm)</t>
  </si>
  <si>
    <t>Owners of the Parent company</t>
  </si>
  <si>
    <t xml:space="preserve">   Other operations</t>
  </si>
  <si>
    <t>2020</t>
  </si>
  <si>
    <t>Dec 31, 
2020</t>
  </si>
  <si>
    <t>Operating profit before amortization of acquisition-related intangible assets (EBITA)</t>
  </si>
  <si>
    <t>Financial receivables</t>
  </si>
  <si>
    <t>Dec 31, 
2021</t>
  </si>
  <si>
    <t>Operating cash flow</t>
  </si>
  <si>
    <t>Cash flow from acquisitions and divestments</t>
  </si>
  <si>
    <t>Provisions</t>
  </si>
  <si>
    <t>Non-current assets (excluding financial receivables)</t>
  </si>
  <si>
    <t>Net debt, including pension provisions</t>
  </si>
  <si>
    <t>Operating and other non-interest bearing liabilities</t>
  </si>
  <si>
    <t>Dec 31, 
2022</t>
  </si>
  <si>
    <t>Dividend to non-controlling interests</t>
  </si>
  <si>
    <t>Net debt, January 1</t>
  </si>
  <si>
    <t>Net debt, December 31</t>
  </si>
  <si>
    <t>-897</t>
  </si>
  <si>
    <t>-690</t>
  </si>
  <si>
    <t>-</t>
  </si>
  <si>
    <t xml:space="preserve">   Professional Hygiene</t>
  </si>
  <si>
    <r>
      <t>EBITA</t>
    </r>
    <r>
      <rPr>
        <b/>
        <vertAlign val="superscript"/>
        <sz val="10"/>
        <rFont val="Arial"/>
        <family val="2"/>
      </rPr>
      <t>2)</t>
    </r>
  </si>
  <si>
    <r>
      <t>Financial income</t>
    </r>
    <r>
      <rPr>
        <vertAlign val="superscript"/>
        <sz val="10"/>
        <rFont val="Arial"/>
        <family val="2"/>
      </rPr>
      <t>3)</t>
    </r>
  </si>
  <si>
    <t>Equity attributable to owners of the Parent company</t>
  </si>
  <si>
    <t>Transactions with shareholders</t>
  </si>
  <si>
    <t>Dec 31, 
2023</t>
  </si>
  <si>
    <t xml:space="preserve">Assets held for sale </t>
  </si>
  <si>
    <t>Liabilities directly associated with assets held for sale</t>
  </si>
  <si>
    <t>1)</t>
  </si>
  <si>
    <t>Net cash flow continuing operations</t>
  </si>
  <si>
    <t>Net cash flow total operations</t>
  </si>
  <si>
    <t>Net cash flow discontinued operations</t>
  </si>
  <si>
    <t>Earnings per share before and after dilution effects, continuing operations, SEK</t>
  </si>
  <si>
    <t>Earnings per share before and after dilution effects, discontinued operations, SEK</t>
  </si>
  <si>
    <r>
      <t>2021</t>
    </r>
    <r>
      <rPr>
        <b/>
        <vertAlign val="superscript"/>
        <sz val="10"/>
        <rFont val="Arial"/>
        <family val="2"/>
      </rPr>
      <t>1)</t>
    </r>
  </si>
  <si>
    <r>
      <t>2022</t>
    </r>
    <r>
      <rPr>
        <b/>
        <vertAlign val="superscript"/>
        <sz val="10"/>
        <rFont val="Arial"/>
        <family val="2"/>
      </rPr>
      <t>1)</t>
    </r>
  </si>
  <si>
    <t xml:space="preserve">   Health &amp; Medical</t>
  </si>
  <si>
    <t xml:space="preserve">   Consumer Goods</t>
  </si>
  <si>
    <r>
      <t xml:space="preserve">Interest coverage ratio </t>
    </r>
    <r>
      <rPr>
        <vertAlign val="superscript"/>
        <sz val="10"/>
        <rFont val="Arial"/>
        <family val="2"/>
      </rPr>
      <t>1)</t>
    </r>
  </si>
  <si>
    <r>
      <t xml:space="preserve">Debt payment capacity, including pension liabilities, % </t>
    </r>
    <r>
      <rPr>
        <vertAlign val="superscript"/>
        <sz val="10"/>
        <rFont val="Arial"/>
        <family val="2"/>
      </rPr>
      <t>1)</t>
    </r>
  </si>
  <si>
    <r>
      <t xml:space="preserve">Return on capital employed, % </t>
    </r>
    <r>
      <rPr>
        <vertAlign val="superscript"/>
        <sz val="10"/>
        <rFont val="Arial"/>
        <family val="2"/>
      </rPr>
      <t>1)</t>
    </r>
  </si>
  <si>
    <r>
      <t xml:space="preserve">EBITA margin, % </t>
    </r>
    <r>
      <rPr>
        <vertAlign val="superscript"/>
        <sz val="10"/>
        <rFont val="Arial"/>
        <family val="2"/>
      </rPr>
      <t>1)</t>
    </r>
  </si>
  <si>
    <r>
      <t xml:space="preserve">Operating margin, % </t>
    </r>
    <r>
      <rPr>
        <vertAlign val="superscript"/>
        <sz val="10"/>
        <rFont val="Arial"/>
        <family val="2"/>
      </rPr>
      <t>1)</t>
    </r>
  </si>
  <si>
    <r>
      <t xml:space="preserve">Net margin, % </t>
    </r>
    <r>
      <rPr>
        <vertAlign val="superscript"/>
        <sz val="10"/>
        <rFont val="Arial"/>
        <family val="2"/>
      </rPr>
      <t>1)</t>
    </r>
  </si>
  <si>
    <r>
      <t>Capital turnover rate</t>
    </r>
    <r>
      <rPr>
        <vertAlign val="superscript"/>
        <sz val="10"/>
        <rFont val="Arial"/>
        <family val="2"/>
      </rPr>
      <t xml:space="preserve"> 1)</t>
    </r>
  </si>
  <si>
    <r>
      <t>Cash flow from current operations per share, SEK</t>
    </r>
    <r>
      <rPr>
        <vertAlign val="superscript"/>
        <sz val="10"/>
        <rFont val="Arial"/>
        <family val="2"/>
      </rPr>
      <t xml:space="preserve"> 1)</t>
    </r>
  </si>
  <si>
    <r>
      <t>Dividend per share, SEK</t>
    </r>
    <r>
      <rPr>
        <vertAlign val="superscript"/>
        <sz val="10"/>
        <rFont val="Arial"/>
        <family val="2"/>
      </rPr>
      <t xml:space="preserve"> 2)</t>
    </r>
  </si>
  <si>
    <t>Assets held for sale, discontinued operations</t>
  </si>
  <si>
    <r>
      <rPr>
        <vertAlign val="superscript"/>
        <sz val="10"/>
        <rFont val="Arial"/>
        <family val="2"/>
      </rPr>
      <t>1)</t>
    </r>
    <r>
      <rPr>
        <sz val="10"/>
        <rFont val="Arial"/>
        <family val="2"/>
      </rPr>
      <t xml:space="preserve"> Of which attributable to discontinued operations</t>
    </r>
  </si>
  <si>
    <t>Repurchase of own shares</t>
  </si>
  <si>
    <t>2024</t>
  </si>
  <si>
    <t>Dec 31, 
2024</t>
  </si>
  <si>
    <t>EBITA excl. IAC</t>
  </si>
  <si>
    <t>Items affecting comparability (IAC)</t>
  </si>
  <si>
    <t>Intangible assets</t>
  </si>
  <si>
    <t>Right-of-use assets</t>
  </si>
  <si>
    <t>Investments in associates and joint ventures</t>
  </si>
  <si>
    <t>Total assets, continuing operations</t>
  </si>
  <si>
    <t>Total assets, total operations</t>
  </si>
  <si>
    <t>Retained earnings including profit/loss for the year</t>
  </si>
  <si>
    <t>Total liabilities, continuing operations</t>
  </si>
  <si>
    <t>Liabilities directly attributable to assets held for sale</t>
  </si>
  <si>
    <t>Total equity and liabilities, total operations</t>
  </si>
  <si>
    <t>Items affecting comparability (IAC) - cost of goods sold</t>
  </si>
  <si>
    <t>Items affecting comparability (IAC) - acquisition-related intangible assets</t>
  </si>
  <si>
    <t>Profit for the period, continuing operations</t>
  </si>
  <si>
    <t>Profit for the period, discontinued operations</t>
  </si>
  <si>
    <t>Profit for the period, total operations</t>
  </si>
  <si>
    <t>Gross profit excl. IAC</t>
  </si>
  <si>
    <t>Operating profit excl. IAC</t>
  </si>
  <si>
    <t>Profit before tax excl. IAC</t>
  </si>
  <si>
    <t>Profit for the period excl. IAC, continuing operations</t>
  </si>
  <si>
    <t>Dec 31, 
2025</t>
  </si>
  <si>
    <t>Operating profit before amortization of acquisition-related intangible assets (EBITA), excl. IAC</t>
  </si>
  <si>
    <r>
      <t>2) </t>
    </r>
    <r>
      <rPr>
        <sz val="10"/>
        <rFont val="Arial"/>
        <family val="2"/>
      </rPr>
      <t>Until 2024, the share of results of associates and joint ventures was recognized in operating profit. From 2025 onwards, these results are recognized
below operating profit.</t>
    </r>
  </si>
  <si>
    <t>Items affecting comparability (IAC) - sales, general and administration</t>
  </si>
  <si>
    <t>Financial income</t>
  </si>
  <si>
    <r>
      <t>3) </t>
    </r>
    <r>
      <rPr>
        <sz val="10"/>
        <rFont val="Arial"/>
        <family val="2"/>
      </rPr>
      <t>Indicative earnings per share on the assumption that the number of issued shares in Essity as of December 31, 2016 corresponded to the number of issued shares in Essity on December 31, 2018 (702.3 million).</t>
    </r>
  </si>
  <si>
    <r>
      <t xml:space="preserve">Earnings per share before and after dilution effects, SEK </t>
    </r>
    <r>
      <rPr>
        <vertAlign val="superscript"/>
        <sz val="10"/>
        <rFont val="Arial"/>
        <family val="2"/>
      </rPr>
      <t>3)</t>
    </r>
  </si>
  <si>
    <t xml:space="preserve">   business areas have been restated from 2019.</t>
  </si>
  <si>
    <r>
      <t xml:space="preserve">1) </t>
    </r>
    <r>
      <rPr>
        <sz val="10"/>
        <rFont val="Arial"/>
        <family val="2"/>
      </rPr>
      <t>Income statement for the 2021-2025 period refers to continuing operations.</t>
    </r>
  </si>
  <si>
    <r>
      <t>2025</t>
    </r>
    <r>
      <rPr>
        <b/>
        <vertAlign val="superscript"/>
        <sz val="10"/>
        <rFont val="Arial"/>
        <family val="2"/>
      </rPr>
      <t>1)</t>
    </r>
  </si>
  <si>
    <r>
      <t>2024</t>
    </r>
    <r>
      <rPr>
        <b/>
        <vertAlign val="superscript"/>
        <sz val="10"/>
        <rFont val="Arial"/>
        <family val="2"/>
      </rPr>
      <t>1)</t>
    </r>
  </si>
  <si>
    <r>
      <t>2023</t>
    </r>
    <r>
      <rPr>
        <b/>
        <vertAlign val="superscript"/>
        <sz val="10"/>
        <rFont val="Arial"/>
        <family val="2"/>
      </rPr>
      <t>1)</t>
    </r>
  </si>
  <si>
    <r>
      <t>Share of results of associates and joint ventures</t>
    </r>
    <r>
      <rPr>
        <vertAlign val="superscript"/>
        <sz val="10"/>
        <rFont val="Arial"/>
        <family val="2"/>
      </rPr>
      <t>2)</t>
    </r>
  </si>
  <si>
    <t>Amortization of acquisition-related intangible assets</t>
  </si>
  <si>
    <t>Contingent liabilities and pledged assets, see Note G2 in the Annual Report 2025.</t>
  </si>
  <si>
    <r>
      <t xml:space="preserve">1) </t>
    </r>
    <r>
      <rPr>
        <sz val="10"/>
        <rFont val="Arial"/>
        <family val="2"/>
      </rPr>
      <t>Operating cash flow statement for the 2021-2025 period refers to continuing operations.</t>
    </r>
  </si>
  <si>
    <r>
      <t xml:space="preserve">Share of results of associates and joint ventures </t>
    </r>
    <r>
      <rPr>
        <vertAlign val="superscript"/>
        <sz val="10"/>
        <rFont val="Arial"/>
        <family val="2"/>
      </rPr>
      <t>2)</t>
    </r>
  </si>
  <si>
    <r>
      <t xml:space="preserve">Average capital employed </t>
    </r>
    <r>
      <rPr>
        <vertAlign val="superscript"/>
        <sz val="10"/>
        <rFont val="Arial"/>
        <family val="2"/>
      </rPr>
      <t>3)</t>
    </r>
  </si>
  <si>
    <r>
      <t xml:space="preserve">Return on capital employed excl. IAC, % </t>
    </r>
    <r>
      <rPr>
        <vertAlign val="superscript"/>
        <sz val="10"/>
        <rFont val="Arial"/>
        <family val="2"/>
      </rPr>
      <t>1)</t>
    </r>
  </si>
  <si>
    <r>
      <t>EBITA margin excl. IAC, %</t>
    </r>
    <r>
      <rPr>
        <vertAlign val="superscript"/>
        <sz val="10"/>
        <rFont val="Arial"/>
        <family val="2"/>
      </rPr>
      <t xml:space="preserve"> 1)</t>
    </r>
  </si>
  <si>
    <r>
      <t xml:space="preserve">Operating margin excl. IAC, % </t>
    </r>
    <r>
      <rPr>
        <vertAlign val="superscript"/>
        <sz val="10"/>
        <rFont val="Arial"/>
        <family val="2"/>
      </rPr>
      <t>1)</t>
    </r>
  </si>
  <si>
    <r>
      <rPr>
        <vertAlign val="superscript"/>
        <sz val="10"/>
        <rFont val="Arial"/>
        <family val="2"/>
      </rPr>
      <t>1)</t>
    </r>
    <r>
      <rPr>
        <sz val="10"/>
        <rFont val="Arial"/>
        <family val="2"/>
      </rPr>
      <t xml:space="preserve"> The key figure for the 2021-2025 period refers to continuing operations.</t>
    </r>
  </si>
  <si>
    <r>
      <t>2)</t>
    </r>
    <r>
      <rPr>
        <sz val="10"/>
        <rFont val="Arial"/>
        <family val="2"/>
      </rPr>
      <t xml:space="preserve"> For the 2025 fiscal year, the Board of Directors has decided to propose a dividend of SEK 8.75 per share to the Annual General Meeting.</t>
    </r>
  </si>
  <si>
    <r>
      <t xml:space="preserve">INCOME STATEMENT </t>
    </r>
    <r>
      <rPr>
        <b/>
        <vertAlign val="superscript"/>
        <sz val="10"/>
        <rFont val="Arial"/>
        <family val="2"/>
      </rPr>
      <t>1)</t>
    </r>
  </si>
  <si>
    <r>
      <t xml:space="preserve">OPERATING CASH FLOW STATEMENT </t>
    </r>
    <r>
      <rPr>
        <b/>
        <vertAlign val="superscript"/>
        <sz val="10"/>
        <rFont val="Arial"/>
        <family val="2"/>
      </rPr>
      <t>1)</t>
    </r>
  </si>
  <si>
    <r>
      <t xml:space="preserve">1) </t>
    </r>
    <r>
      <rPr>
        <sz val="10"/>
        <rFont val="Arial"/>
        <family val="2"/>
      </rPr>
      <t>Income statement and operating cash flow statement for the 2021-2025 period refer to continuing operations.</t>
    </r>
  </si>
  <si>
    <r>
      <rPr>
        <vertAlign val="superscript"/>
        <sz val="10"/>
        <rFont val="Arial"/>
        <family val="2"/>
      </rPr>
      <t>3)</t>
    </r>
    <r>
      <rPr>
        <sz val="10"/>
        <rFont val="Arial"/>
        <family val="2"/>
      </rPr>
      <t xml:space="preserve"> Calculation of average capital employed is based on five measurements.</t>
    </r>
  </si>
  <si>
    <r>
      <t xml:space="preserve">4) </t>
    </r>
    <r>
      <rPr>
        <sz val="10"/>
        <rFont val="Arial"/>
        <family val="2"/>
      </rPr>
      <t xml:space="preserve">Essity has decided on new business areas which, as of January 1, 2022, consist of Health &amp; Medical, Consumer Goods and Professional Hygiene. Comparative figures for the new Health &amp; Medical and Consumer Goods </t>
    </r>
  </si>
  <si>
    <r>
      <t>5) </t>
    </r>
    <r>
      <rPr>
        <sz val="10"/>
        <rFont val="Arial"/>
        <family val="2"/>
      </rPr>
      <t>Excluding items affecting comparability.</t>
    </r>
  </si>
  <si>
    <r>
      <t xml:space="preserve">6)  </t>
    </r>
    <r>
      <rPr>
        <sz val="10"/>
        <rFont val="Arial"/>
        <family val="2"/>
      </rPr>
      <t>For the 2025 fiscal year, the Board of Directors has decided to propose a dividend of SEK 8.75 per share to the Annual General Meeting.</t>
    </r>
  </si>
  <si>
    <r>
      <t xml:space="preserve">Dividend per share, SEK </t>
    </r>
    <r>
      <rPr>
        <vertAlign val="superscript"/>
        <sz val="10"/>
        <rFont val="Arial"/>
        <family val="2"/>
      </rPr>
      <t>6)</t>
    </r>
  </si>
  <si>
    <r>
      <t xml:space="preserve">Average number of shares before and after dilution, million </t>
    </r>
    <r>
      <rPr>
        <vertAlign val="superscript"/>
        <sz val="10"/>
        <rFont val="Arial"/>
        <family val="2"/>
      </rPr>
      <t>3)</t>
    </r>
  </si>
  <si>
    <r>
      <t xml:space="preserve">Health &amp; Medical </t>
    </r>
    <r>
      <rPr>
        <vertAlign val="superscript"/>
        <sz val="10"/>
        <rFont val="Arial"/>
        <family val="2"/>
      </rPr>
      <t>4)</t>
    </r>
  </si>
  <si>
    <r>
      <t xml:space="preserve">Consumer Goods </t>
    </r>
    <r>
      <rPr>
        <vertAlign val="superscript"/>
        <sz val="10"/>
        <rFont val="Arial"/>
        <family val="2"/>
      </rPr>
      <t>4)</t>
    </r>
  </si>
  <si>
    <r>
      <t xml:space="preserve">EBITA excl. IAC </t>
    </r>
    <r>
      <rPr>
        <b/>
        <vertAlign val="superscript"/>
        <sz val="10"/>
        <rFont val="Arial"/>
        <family val="2"/>
      </rPr>
      <t>5)</t>
    </r>
  </si>
  <si>
    <r>
      <t xml:space="preserve">Total EBITA excl. IAC </t>
    </r>
    <r>
      <rPr>
        <b/>
        <vertAlign val="superscript"/>
        <sz val="10"/>
        <rFont val="Arial"/>
        <family val="2"/>
      </rPr>
      <t>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</si>
</sst>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_(* #,##0.00_);_(* \(#,##0.00\);_(* &quot;-&quot;??_);_(@_)"/>
    <numFmt numFmtId="165" formatCode="#.##0"/>
    <numFmt numFmtId="166" formatCode="0.0"/>
    <numFmt numFmtId="167" formatCode="#.##"/>
    <numFmt numFmtId="168" formatCode="#"/>
    <numFmt numFmtId="169" formatCode="#,##0;\-#,##0;\-"/>
    <numFmt numFmtId="170" formatCode="#,##0.0"/>
    <numFmt numFmtId="171" formatCode="#.0"/>
    <numFmt numFmtId="172" formatCode="_(* #,##0_);_(* \(#,##0\);_(* &quot;-&quot;??_);_(@_)"/>
    <numFmt numFmtId="173" formatCode="_(* #,##0.0_);_(* \(#,##0.0\);_(* &quot;-&quot;??_);_(@_)"/>
  </numFmts>
  <fonts count="10" x14ac:knownFonts="1">
    <font>
      <sz val="10"/>
      <name val="Arial"/>
    </font>
    <font>
      <b/>
      <sz val="10"/>
      <name val="Arial"/>
      <family val="2"/>
    </font>
    <font>
      <sz val="10"/>
      <name val="Arial"/>
      <family val="2"/>
    </font>
    <font>
      <b/>
      <sz val="14"/>
      <name val="Arial"/>
      <family val="2"/>
    </font>
    <font>
      <vertAlign val="superscript"/>
      <sz val="10"/>
      <name val="Arial"/>
      <family val="2"/>
    </font>
    <font>
      <i/>
      <sz val="10"/>
      <name val="Arial"/>
      <family val="2"/>
    </font>
    <font>
      <sz val="8"/>
      <name val="Arial"/>
      <family val="2"/>
    </font>
    <font>
      <sz val="10"/>
      <name val="Arial"/>
      <family val="2"/>
    </font>
    <font>
      <sz val="10"/>
      <name val="Arial"/>
      <family val="2"/>
      <scheme val="minor"/>
    </font>
    <font>
      <b/>
      <vertAlign val="superscript"/>
      <sz val="10"/>
      <name val="Arial"/>
      <family val="2"/>
    </font>
  </fonts>
  <fills count="5">
    <fill>
      <patternFill patternType="none"/>
    </fill>
    <fill>
      <patternFill patternType="gray125"/>
    </fill>
    <fill>
      <patternFill patternType="solid">
        <fgColor indexed="9"/>
        <bgColor indexed="64"/>
      </patternFill>
    </fill>
    <fill>
      <patternFill patternType="solid">
        <fgColor theme="8" tint="0.59999389629810485"/>
        <bgColor indexed="64"/>
      </patternFill>
    </fill>
    <fill>
      <patternFill patternType="solid">
        <fgColor theme="0"/>
        <bgColor indexed="64"/>
      </patternFill>
    </fill>
  </fills>
  <borders count="4">
    <border>
      <left/>
      <right/>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s>
  <cellStyleXfs count="3">
    <xf numFmtId="165" fontId="0" fillId="0" borderId="0"/>
    <xf numFmtId="164" fontId="7" fillId="0" borderId="0" applyFont="0" applyFill="0" applyBorder="0" applyAlignment="0" applyProtection="0"/>
    <xf numFmtId="9" fontId="7" fillId="0" borderId="0" applyFont="0" applyFill="0" applyBorder="0" applyAlignment="0" applyProtection="0"/>
  </cellStyleXfs>
  <cellXfs count="161">
    <xf numFmtId="165" fontId="0" fillId="0" borderId="0" xfId="0"/>
    <xf numFmtId="0" fontId="2" fillId="0" borderId="0" xfId="0" applyNumberFormat="1" applyFont="1"/>
    <xf numFmtId="0" fontId="2" fillId="2" borderId="0" xfId="0" applyNumberFormat="1" applyFont="1" applyFill="1"/>
    <xf numFmtId="0" fontId="1" fillId="0" borderId="0" xfId="0" applyNumberFormat="1" applyFont="1"/>
    <xf numFmtId="0" fontId="3" fillId="2" borderId="0" xfId="0" applyNumberFormat="1" applyFont="1" applyFill="1"/>
    <xf numFmtId="0" fontId="5" fillId="2" borderId="0" xfId="0" applyNumberFormat="1" applyFont="1" applyFill="1"/>
    <xf numFmtId="0" fontId="5" fillId="2" borderId="0" xfId="0" quotePrefix="1" applyNumberFormat="1" applyFont="1" applyFill="1" applyAlignment="1">
      <alignment horizontal="left"/>
    </xf>
    <xf numFmtId="3" fontId="2" fillId="0" borderId="0" xfId="0" applyNumberFormat="1" applyFont="1" applyAlignment="1">
      <alignment horizontal="right"/>
    </xf>
    <xf numFmtId="0" fontId="3" fillId="0" borderId="0" xfId="0" applyNumberFormat="1" applyFont="1"/>
    <xf numFmtId="165" fontId="3" fillId="0" borderId="0" xfId="0" applyFont="1"/>
    <xf numFmtId="2" fontId="2" fillId="0" borderId="0" xfId="0" applyNumberFormat="1" applyFont="1" applyAlignment="1">
      <alignment horizontal="right" wrapText="1"/>
    </xf>
    <xf numFmtId="165" fontId="2" fillId="0" borderId="0" xfId="0" applyFont="1" applyAlignment="1">
      <alignment horizontal="left" wrapText="1"/>
    </xf>
    <xf numFmtId="166" fontId="2" fillId="0" borderId="0" xfId="0" applyNumberFormat="1" applyFont="1" applyAlignment="1">
      <alignment horizontal="right"/>
    </xf>
    <xf numFmtId="3" fontId="2" fillId="0" borderId="0" xfId="0" quotePrefix="1" applyNumberFormat="1" applyFont="1" applyAlignment="1">
      <alignment horizontal="right"/>
    </xf>
    <xf numFmtId="0" fontId="2" fillId="0" borderId="1" xfId="0" applyNumberFormat="1" applyFont="1" applyBorder="1"/>
    <xf numFmtId="0" fontId="4" fillId="0" borderId="0" xfId="0" applyNumberFormat="1" applyFont="1" applyAlignment="1">
      <alignment wrapText="1"/>
    </xf>
    <xf numFmtId="165" fontId="1" fillId="0" borderId="2" xfId="0" applyFont="1" applyBorder="1"/>
    <xf numFmtId="165" fontId="1" fillId="0" borderId="0" xfId="0" applyFont="1" applyAlignment="1">
      <alignment wrapText="1"/>
    </xf>
    <xf numFmtId="169" fontId="2" fillId="0" borderId="0" xfId="0" applyNumberFormat="1" applyFont="1" applyAlignment="1">
      <alignment horizontal="right"/>
    </xf>
    <xf numFmtId="169" fontId="2" fillId="2" borderId="0" xfId="0" applyNumberFormat="1" applyFont="1" applyFill="1" applyAlignment="1">
      <alignment horizontal="right"/>
    </xf>
    <xf numFmtId="169" fontId="2" fillId="2" borderId="0" xfId="0" quotePrefix="1" applyNumberFormat="1" applyFont="1" applyFill="1" applyAlignment="1">
      <alignment horizontal="right"/>
    </xf>
    <xf numFmtId="165" fontId="2" fillId="3" borderId="0" xfId="0" applyFont="1" applyFill="1" applyAlignment="1">
      <alignment horizontal="left" vertical="center" wrapText="1"/>
    </xf>
    <xf numFmtId="0" fontId="1" fillId="3" borderId="0" xfId="0" applyNumberFormat="1" applyFont="1" applyFill="1"/>
    <xf numFmtId="3" fontId="1" fillId="0" borderId="0" xfId="0" quotePrefix="1" applyNumberFormat="1" applyFont="1" applyAlignment="1">
      <alignment horizontal="right"/>
    </xf>
    <xf numFmtId="0" fontId="1" fillId="3" borderId="0" xfId="0" quotePrefix="1" applyNumberFormat="1" applyFont="1" applyFill="1" applyAlignment="1">
      <alignment horizontal="right" wrapText="1"/>
    </xf>
    <xf numFmtId="0" fontId="1" fillId="3" borderId="0" xfId="0" applyNumberFormat="1" applyFont="1" applyFill="1" applyAlignment="1">
      <alignment horizontal="right" wrapText="1"/>
    </xf>
    <xf numFmtId="165" fontId="1" fillId="0" borderId="0" xfId="0" applyFont="1"/>
    <xf numFmtId="0" fontId="2" fillId="0" borderId="0" xfId="0" quotePrefix="1" applyNumberFormat="1" applyFont="1" applyAlignment="1">
      <alignment horizontal="left"/>
    </xf>
    <xf numFmtId="165" fontId="5" fillId="0" borderId="0" xfId="0" applyFont="1"/>
    <xf numFmtId="165" fontId="2" fillId="0" borderId="0" xfId="0" applyFont="1" applyAlignment="1">
      <alignment wrapText="1"/>
    </xf>
    <xf numFmtId="167" fontId="2" fillId="0" borderId="0" xfId="0" applyNumberFormat="1" applyFont="1" applyAlignment="1">
      <alignment horizontal="right"/>
    </xf>
    <xf numFmtId="2" fontId="2" fillId="0" borderId="0" xfId="0" quotePrefix="1" applyNumberFormat="1" applyFont="1" applyAlignment="1">
      <alignment horizontal="right"/>
    </xf>
    <xf numFmtId="169" fontId="2" fillId="0" borderId="0" xfId="1" applyNumberFormat="1" applyFont="1" applyAlignment="1">
      <alignment horizontal="right"/>
    </xf>
    <xf numFmtId="169" fontId="1" fillId="0" borderId="2" xfId="1" applyNumberFormat="1" applyFont="1" applyFill="1" applyBorder="1" applyAlignment="1">
      <alignment horizontal="right"/>
    </xf>
    <xf numFmtId="169" fontId="1" fillId="0" borderId="2" xfId="1" quotePrefix="1" applyNumberFormat="1" applyFont="1" applyFill="1" applyBorder="1" applyAlignment="1">
      <alignment horizontal="right"/>
    </xf>
    <xf numFmtId="169" fontId="2" fillId="0" borderId="0" xfId="1" applyNumberFormat="1" applyFont="1" applyFill="1" applyAlignment="1">
      <alignment horizontal="right"/>
    </xf>
    <xf numFmtId="169" fontId="1" fillId="0" borderId="0" xfId="0" applyNumberFormat="1" applyFont="1" applyAlignment="1">
      <alignment horizontal="right"/>
    </xf>
    <xf numFmtId="169" fontId="1" fillId="0" borderId="2" xfId="0" applyNumberFormat="1" applyFont="1" applyBorder="1" applyAlignment="1">
      <alignment horizontal="right"/>
    </xf>
    <xf numFmtId="169" fontId="2" fillId="0" borderId="0" xfId="0" quotePrefix="1" applyNumberFormat="1" applyFont="1" applyAlignment="1">
      <alignment horizontal="right"/>
    </xf>
    <xf numFmtId="170" fontId="2" fillId="0" borderId="0" xfId="2" applyNumberFormat="1" applyFont="1" applyFill="1" applyBorder="1" applyAlignment="1">
      <alignment horizontal="right" wrapText="1"/>
    </xf>
    <xf numFmtId="4" fontId="2" fillId="0" borderId="0" xfId="2" applyNumberFormat="1" applyFont="1" applyFill="1" applyBorder="1" applyAlignment="1">
      <alignment horizontal="right" wrapText="1"/>
    </xf>
    <xf numFmtId="0" fontId="1" fillId="0" borderId="2" xfId="0" applyNumberFormat="1" applyFont="1" applyBorder="1"/>
    <xf numFmtId="165" fontId="1" fillId="3" borderId="0" xfId="0" applyFont="1" applyFill="1"/>
    <xf numFmtId="165" fontId="2" fillId="0" borderId="1" xfId="0" applyFont="1" applyBorder="1"/>
    <xf numFmtId="165" fontId="2" fillId="0" borderId="0" xfId="0" applyFont="1" applyAlignment="1">
      <alignment vertical="top"/>
    </xf>
    <xf numFmtId="0" fontId="1" fillId="0" borderId="1" xfId="0" applyNumberFormat="1" applyFont="1" applyBorder="1" applyAlignment="1">
      <alignment wrapText="1"/>
    </xf>
    <xf numFmtId="0" fontId="2" fillId="2" borderId="1" xfId="0" applyNumberFormat="1" applyFont="1" applyFill="1" applyBorder="1"/>
    <xf numFmtId="0" fontId="1" fillId="2" borderId="2" xfId="0" applyNumberFormat="1" applyFont="1" applyFill="1" applyBorder="1"/>
    <xf numFmtId="3" fontId="1" fillId="2" borderId="2" xfId="0" applyNumberFormat="1" applyFont="1" applyFill="1" applyBorder="1" applyAlignment="1">
      <alignment horizontal="right"/>
    </xf>
    <xf numFmtId="0" fontId="1" fillId="2" borderId="3" xfId="0" applyNumberFormat="1" applyFont="1" applyFill="1" applyBorder="1"/>
    <xf numFmtId="3" fontId="1" fillId="2" borderId="3" xfId="0" applyNumberFormat="1" applyFont="1" applyFill="1" applyBorder="1" applyAlignment="1">
      <alignment horizontal="right"/>
    </xf>
    <xf numFmtId="0" fontId="1" fillId="2" borderId="0" xfId="0" applyNumberFormat="1" applyFont="1" applyFill="1"/>
    <xf numFmtId="0" fontId="2" fillId="2" borderId="0" xfId="0" applyNumberFormat="1" applyFont="1" applyFill="1" applyAlignment="1">
      <alignment horizontal="left"/>
    </xf>
    <xf numFmtId="3" fontId="2" fillId="2" borderId="0" xfId="0" quotePrefix="1" applyNumberFormat="1" applyFont="1" applyFill="1" applyAlignment="1">
      <alignment horizontal="right"/>
    </xf>
    <xf numFmtId="3" fontId="2" fillId="2" borderId="0" xfId="0" applyNumberFormat="1" applyFont="1" applyFill="1" applyAlignment="1">
      <alignment horizontal="right"/>
    </xf>
    <xf numFmtId="165" fontId="2" fillId="2" borderId="0" xfId="0" applyFont="1" applyFill="1"/>
    <xf numFmtId="3" fontId="2" fillId="0" borderId="0" xfId="0" applyNumberFormat="1" applyFont="1"/>
    <xf numFmtId="2" fontId="2" fillId="0" borderId="0" xfId="0" applyNumberFormat="1" applyFont="1" applyAlignment="1">
      <alignment horizontal="right"/>
    </xf>
    <xf numFmtId="3" fontId="2" fillId="0" borderId="1" xfId="0" applyNumberFormat="1" applyFont="1" applyBorder="1" applyAlignment="1">
      <alignment horizontal="right"/>
    </xf>
    <xf numFmtId="170" fontId="2" fillId="0" borderId="0" xfId="0" applyNumberFormat="1" applyFont="1" applyAlignment="1">
      <alignment horizontal="right" wrapText="1"/>
    </xf>
    <xf numFmtId="3" fontId="2" fillId="0" borderId="0" xfId="0" applyNumberFormat="1" applyFont="1" applyAlignment="1">
      <alignment horizontal="right" wrapText="1"/>
    </xf>
    <xf numFmtId="171" fontId="2" fillId="0" borderId="0" xfId="0" applyNumberFormat="1" applyFont="1" applyAlignment="1">
      <alignment horizontal="right"/>
    </xf>
    <xf numFmtId="3" fontId="1" fillId="0" borderId="0" xfId="0" applyNumberFormat="1" applyFont="1" applyAlignment="1">
      <alignment horizontal="right"/>
    </xf>
    <xf numFmtId="3" fontId="1" fillId="2" borderId="0" xfId="0" applyNumberFormat="1" applyFont="1" applyFill="1" applyAlignment="1">
      <alignment horizontal="right"/>
    </xf>
    <xf numFmtId="165" fontId="4" fillId="0" borderId="0" xfId="0" applyFont="1"/>
    <xf numFmtId="169" fontId="1" fillId="2" borderId="0" xfId="0" applyNumberFormat="1" applyFont="1" applyFill="1" applyAlignment="1">
      <alignment horizontal="right"/>
    </xf>
    <xf numFmtId="0" fontId="1" fillId="3" borderId="0" xfId="0" applyNumberFormat="1" applyFont="1" applyFill="1" applyAlignment="1">
      <alignment horizontal="right"/>
    </xf>
    <xf numFmtId="165" fontId="1" fillId="0" borderId="0" xfId="0" applyFont="1" applyAlignment="1">
      <alignment horizontal="right" wrapText="1"/>
    </xf>
    <xf numFmtId="0" fontId="2" fillId="4" borderId="0" xfId="0" applyNumberFormat="1" applyFont="1" applyFill="1"/>
    <xf numFmtId="169" fontId="2" fillId="2" borderId="0" xfId="0" applyNumberFormat="1" applyFont="1" applyFill="1"/>
    <xf numFmtId="4" fontId="2" fillId="0" borderId="0" xfId="0" applyNumberFormat="1" applyFont="1"/>
    <xf numFmtId="169" fontId="8" fillId="0" borderId="1" xfId="0" applyNumberFormat="1" applyFont="1" applyBorder="1" applyAlignment="1">
      <alignment horizontal="right"/>
    </xf>
    <xf numFmtId="169" fontId="8" fillId="0" borderId="0" xfId="0" applyNumberFormat="1" applyFont="1" applyAlignment="1">
      <alignment horizontal="right"/>
    </xf>
    <xf numFmtId="3" fontId="2" fillId="0" borderId="1" xfId="0" applyNumberFormat="1" applyFont="1" applyBorder="1"/>
    <xf numFmtId="3" fontId="1" fillId="0" borderId="0" xfId="0" applyNumberFormat="1" applyFont="1"/>
    <xf numFmtId="3" fontId="1" fillId="0" borderId="3" xfId="0" applyNumberFormat="1" applyFont="1" applyBorder="1"/>
    <xf numFmtId="3" fontId="1" fillId="3" borderId="0" xfId="0" applyNumberFormat="1" applyFont="1" applyFill="1"/>
    <xf numFmtId="3" fontId="1" fillId="0" borderId="0" xfId="0" applyNumberFormat="1" applyFont="1" applyAlignment="1">
      <alignment wrapText="1"/>
    </xf>
    <xf numFmtId="3" fontId="4" fillId="0" borderId="0" xfId="0" applyNumberFormat="1" applyFont="1"/>
    <xf numFmtId="3" fontId="8" fillId="0" borderId="0" xfId="0" applyNumberFormat="1" applyFont="1" applyAlignment="1">
      <alignment horizontal="right"/>
    </xf>
    <xf numFmtId="3" fontId="8" fillId="0" borderId="0" xfId="0" applyNumberFormat="1" applyFont="1"/>
    <xf numFmtId="165" fontId="2" fillId="0" borderId="0" xfId="0" quotePrefix="1" applyFont="1" applyAlignment="1">
      <alignment horizontal="right"/>
    </xf>
    <xf numFmtId="168" fontId="2" fillId="0" borderId="0" xfId="0" quotePrefix="1" applyNumberFormat="1" applyFont="1" applyAlignment="1">
      <alignment horizontal="right"/>
    </xf>
    <xf numFmtId="0" fontId="4" fillId="2" borderId="0" xfId="0" applyNumberFormat="1" applyFont="1" applyFill="1"/>
    <xf numFmtId="164" fontId="2" fillId="0" borderId="0" xfId="1" applyFont="1" applyBorder="1" applyAlignment="1">
      <alignment horizontal="right" wrapText="1"/>
    </xf>
    <xf numFmtId="164" fontId="2" fillId="0" borderId="0" xfId="1" applyFont="1" applyFill="1" applyBorder="1" applyAlignment="1">
      <alignment horizontal="right" wrapText="1"/>
    </xf>
    <xf numFmtId="173" fontId="2" fillId="0" borderId="0" xfId="1" applyNumberFormat="1" applyFont="1" applyBorder="1" applyAlignment="1">
      <alignment horizontal="right" wrapText="1"/>
    </xf>
    <xf numFmtId="172" fontId="2" fillId="0" borderId="0" xfId="1" applyNumberFormat="1" applyFont="1" applyBorder="1" applyAlignment="1">
      <alignment horizontal="right" wrapText="1"/>
    </xf>
    <xf numFmtId="164" fontId="2" fillId="0" borderId="0" xfId="1" applyFont="1" applyFill="1" applyAlignment="1">
      <alignment horizontal="right"/>
    </xf>
    <xf numFmtId="172" fontId="3" fillId="0" borderId="0" xfId="1" applyNumberFormat="1" applyFont="1" applyFill="1"/>
    <xf numFmtId="172" fontId="1" fillId="3" borderId="0" xfId="1" quotePrefix="1" applyNumberFormat="1" applyFont="1" applyFill="1" applyAlignment="1">
      <alignment horizontal="right" wrapText="1"/>
    </xf>
    <xf numFmtId="172" fontId="2" fillId="0" borderId="0" xfId="1" applyNumberFormat="1" applyFont="1" applyBorder="1" applyAlignment="1">
      <alignment vertical="top"/>
    </xf>
    <xf numFmtId="165" fontId="2" fillId="0" borderId="2" xfId="0" applyFont="1" applyBorder="1"/>
    <xf numFmtId="165" fontId="1" fillId="0" borderId="1" xfId="0" applyFont="1" applyBorder="1"/>
    <xf numFmtId="3" fontId="2" fillId="4" borderId="0" xfId="0" applyNumberFormat="1" applyFont="1" applyFill="1"/>
    <xf numFmtId="3" fontId="1" fillId="2" borderId="0" xfId="0" applyNumberFormat="1" applyFont="1" applyFill="1"/>
    <xf numFmtId="49" fontId="4" fillId="0" borderId="0" xfId="1" quotePrefix="1" applyNumberFormat="1" applyFont="1" applyFill="1" applyAlignment="1">
      <alignment horizontal="left"/>
    </xf>
    <xf numFmtId="172" fontId="2" fillId="0" borderId="0" xfId="1" applyNumberFormat="1" applyFont="1" applyAlignment="1">
      <alignment horizontal="right"/>
    </xf>
    <xf numFmtId="172" fontId="2" fillId="0" borderId="0" xfId="1" applyNumberFormat="1" applyFont="1" applyBorder="1" applyAlignment="1">
      <alignment horizontal="right"/>
    </xf>
    <xf numFmtId="172" fontId="2" fillId="0" borderId="0" xfId="1" applyNumberFormat="1" applyFont="1" applyFill="1" applyBorder="1" applyAlignment="1">
      <alignment horizontal="right"/>
    </xf>
    <xf numFmtId="172" fontId="2" fillId="0" borderId="1" xfId="1" applyNumberFormat="1" applyFont="1" applyBorder="1" applyAlignment="1">
      <alignment horizontal="right"/>
    </xf>
    <xf numFmtId="172" fontId="1" fillId="0" borderId="0" xfId="1" applyNumberFormat="1" applyFont="1" applyAlignment="1">
      <alignment horizontal="right"/>
    </xf>
    <xf numFmtId="165" fontId="2" fillId="0" borderId="0" xfId="0" applyFont="1" applyAlignment="1">
      <alignment horizontal="right"/>
    </xf>
    <xf numFmtId="172" fontId="1" fillId="0" borderId="0" xfId="1" applyNumberFormat="1" applyFont="1" applyBorder="1" applyAlignment="1">
      <alignment horizontal="right"/>
    </xf>
    <xf numFmtId="165" fontId="1" fillId="0" borderId="0" xfId="0" applyFont="1" applyAlignment="1">
      <alignment horizontal="right"/>
    </xf>
    <xf numFmtId="172" fontId="1" fillId="0" borderId="2" xfId="1" applyNumberFormat="1" applyFont="1" applyBorder="1" applyAlignment="1">
      <alignment horizontal="right"/>
    </xf>
    <xf numFmtId="172" fontId="2" fillId="0" borderId="2" xfId="1" applyNumberFormat="1" applyFont="1" applyBorder="1" applyAlignment="1">
      <alignment horizontal="right"/>
    </xf>
    <xf numFmtId="172" fontId="5" fillId="0" borderId="0" xfId="1" applyNumberFormat="1" applyFont="1" applyAlignment="1">
      <alignment horizontal="right"/>
    </xf>
    <xf numFmtId="165" fontId="5" fillId="0" borderId="0" xfId="0" applyFont="1" applyAlignment="1">
      <alignment horizontal="right"/>
    </xf>
    <xf numFmtId="172" fontId="2" fillId="0" borderId="0" xfId="1" quotePrefix="1" applyNumberFormat="1" applyFont="1" applyFill="1" applyAlignment="1">
      <alignment horizontal="right"/>
    </xf>
    <xf numFmtId="172" fontId="2" fillId="0" borderId="0" xfId="1" applyNumberFormat="1" applyFont="1" applyAlignment="1">
      <alignment horizontal="right" wrapText="1"/>
    </xf>
    <xf numFmtId="172" fontId="4" fillId="0" borderId="0" xfId="1" applyNumberFormat="1" applyFont="1" applyFill="1" applyBorder="1" applyAlignment="1">
      <alignment horizontal="right" wrapText="1"/>
    </xf>
    <xf numFmtId="0" fontId="4" fillId="0" borderId="0" xfId="0" applyNumberFormat="1" applyFont="1" applyAlignment="1">
      <alignment horizontal="right" wrapText="1"/>
    </xf>
    <xf numFmtId="169" fontId="1" fillId="0" borderId="2" xfId="1" applyNumberFormat="1" applyFont="1" applyBorder="1" applyAlignment="1">
      <alignment horizontal="right"/>
    </xf>
    <xf numFmtId="169" fontId="2" fillId="0" borderId="2" xfId="1" applyNumberFormat="1" applyFont="1" applyBorder="1" applyAlignment="1">
      <alignment horizontal="right"/>
    </xf>
    <xf numFmtId="49" fontId="1" fillId="3" borderId="0" xfId="0" applyNumberFormat="1" applyFont="1" applyFill="1" applyAlignment="1">
      <alignment horizontal="right" vertical="center" wrapText="1"/>
    </xf>
    <xf numFmtId="165" fontId="1" fillId="0" borderId="0" xfId="0" applyFont="1" applyAlignment="1">
      <alignment vertical="top"/>
    </xf>
    <xf numFmtId="168" fontId="1" fillId="3" borderId="0" xfId="0" applyNumberFormat="1" applyFont="1" applyFill="1" applyAlignment="1">
      <alignment horizontal="right" vertical="center" wrapText="1"/>
    </xf>
    <xf numFmtId="0" fontId="2" fillId="2" borderId="0" xfId="0" quotePrefix="1" applyNumberFormat="1" applyFont="1" applyFill="1" applyAlignment="1">
      <alignment horizontal="left"/>
    </xf>
    <xf numFmtId="165" fontId="2" fillId="0" borderId="0" xfId="0" applyFont="1"/>
    <xf numFmtId="170" fontId="2" fillId="0" borderId="0" xfId="0" applyNumberFormat="1" applyFont="1" applyAlignment="1">
      <alignment horizontal="right"/>
    </xf>
    <xf numFmtId="164" fontId="2" fillId="0" borderId="1" xfId="1" applyFont="1" applyFill="1" applyBorder="1" applyAlignment="1">
      <alignment horizontal="right"/>
    </xf>
    <xf numFmtId="164" fontId="2" fillId="0" borderId="1" xfId="1" applyFont="1" applyFill="1" applyBorder="1" applyAlignment="1">
      <alignment horizontal="right" indent="1"/>
    </xf>
    <xf numFmtId="3" fontId="3" fillId="0" borderId="0" xfId="0" applyNumberFormat="1" applyFont="1" applyAlignment="1">
      <alignment horizontal="right"/>
    </xf>
    <xf numFmtId="49" fontId="1" fillId="0" borderId="0" xfId="0" applyNumberFormat="1" applyFont="1" applyAlignment="1">
      <alignment horizontal="left" vertical="center"/>
    </xf>
    <xf numFmtId="0" fontId="1" fillId="3" borderId="0" xfId="0" applyNumberFormat="1" applyFont="1" applyFill="1" applyAlignment="1">
      <alignment horizontal="left"/>
    </xf>
    <xf numFmtId="3" fontId="1" fillId="3" borderId="0" xfId="0" applyNumberFormat="1" applyFont="1" applyFill="1" applyAlignment="1">
      <alignment horizontal="right"/>
    </xf>
    <xf numFmtId="0" fontId="1" fillId="3" borderId="0" xfId="0" quotePrefix="1" applyNumberFormat="1" applyFont="1" applyFill="1" applyAlignment="1">
      <alignment horizontal="right"/>
    </xf>
    <xf numFmtId="3" fontId="2" fillId="0" borderId="0" xfId="0" applyNumberFormat="1" applyFont="1" applyAlignment="1">
      <alignment horizontal="right" vertical="top"/>
    </xf>
    <xf numFmtId="3" fontId="2" fillId="0" borderId="0" xfId="0" applyNumberFormat="1" applyFont="1" applyAlignment="1">
      <alignment vertical="top"/>
    </xf>
    <xf numFmtId="3" fontId="1" fillId="0" borderId="2" xfId="0" applyNumberFormat="1" applyFont="1" applyBorder="1" applyAlignment="1">
      <alignment horizontal="right"/>
    </xf>
    <xf numFmtId="3" fontId="1" fillId="0" borderId="2" xfId="0" applyNumberFormat="1" applyFont="1" applyBorder="1"/>
    <xf numFmtId="3" fontId="1" fillId="0" borderId="1" xfId="0" applyNumberFormat="1" applyFont="1" applyBorder="1" applyAlignment="1">
      <alignment horizontal="right"/>
    </xf>
    <xf numFmtId="3" fontId="1" fillId="0" borderId="3" xfId="0" applyNumberFormat="1" applyFont="1" applyBorder="1" applyAlignment="1">
      <alignment horizontal="right"/>
    </xf>
    <xf numFmtId="0" fontId="2" fillId="0" borderId="0" xfId="0" applyNumberFormat="1" applyFont="1" applyAlignment="1">
      <alignment horizontal="right"/>
    </xf>
    <xf numFmtId="4" fontId="2" fillId="0" borderId="0" xfId="0" applyNumberFormat="1" applyFont="1" applyAlignment="1">
      <alignment horizontal="right"/>
    </xf>
    <xf numFmtId="166" fontId="1" fillId="0" borderId="0" xfId="0" applyNumberFormat="1" applyFont="1" applyAlignment="1">
      <alignment horizontal="right"/>
    </xf>
    <xf numFmtId="0" fontId="1" fillId="0" borderId="0" xfId="0" quotePrefix="1" applyNumberFormat="1" applyFont="1" applyAlignment="1">
      <alignment horizontal="left"/>
    </xf>
    <xf numFmtId="3" fontId="1" fillId="0" borderId="0" xfId="0" applyNumberFormat="1" applyFont="1" applyAlignment="1">
      <alignment horizontal="right" wrapText="1"/>
    </xf>
    <xf numFmtId="169" fontId="2" fillId="0" borderId="0" xfId="0" applyNumberFormat="1" applyFont="1"/>
    <xf numFmtId="3" fontId="4" fillId="2" borderId="0" xfId="0" applyNumberFormat="1" applyFont="1" applyFill="1" applyAlignment="1">
      <alignment horizontal="right"/>
    </xf>
    <xf numFmtId="3" fontId="4" fillId="0" borderId="0" xfId="0" applyNumberFormat="1" applyFont="1" applyAlignment="1">
      <alignment horizontal="right"/>
    </xf>
    <xf numFmtId="165" fontId="1" fillId="0" borderId="3" xfId="0" applyFont="1" applyBorder="1"/>
    <xf numFmtId="165" fontId="2" fillId="0" borderId="3" xfId="0" applyFont="1" applyBorder="1"/>
    <xf numFmtId="172" fontId="2" fillId="0" borderId="0" xfId="1" applyNumberFormat="1" applyFont="1" applyFill="1"/>
    <xf numFmtId="172" fontId="2" fillId="0" borderId="0" xfId="1" applyNumberFormat="1" applyFont="1" applyAlignment="1">
      <alignment vertical="top"/>
    </xf>
    <xf numFmtId="172" fontId="2" fillId="0" borderId="0" xfId="1" applyNumberFormat="1" applyFont="1"/>
    <xf numFmtId="0" fontId="3" fillId="2" borderId="0" xfId="0" applyNumberFormat="1" applyFont="1" applyFill="1" applyAlignment="1">
      <alignment horizontal="right"/>
    </xf>
    <xf numFmtId="0" fontId="1" fillId="0" borderId="0" xfId="0" applyNumberFormat="1" applyFont="1" applyAlignment="1">
      <alignment horizontal="right" wrapText="1"/>
    </xf>
    <xf numFmtId="0" fontId="1" fillId="0" borderId="3" xfId="0" applyNumberFormat="1" applyFont="1" applyBorder="1"/>
    <xf numFmtId="0" fontId="4" fillId="2" borderId="0" xfId="0" applyNumberFormat="1" applyFont="1" applyFill="1" applyAlignment="1">
      <alignment horizontal="right"/>
    </xf>
    <xf numFmtId="3" fontId="6" fillId="0" borderId="0" xfId="0" applyNumberFormat="1" applyFont="1"/>
    <xf numFmtId="3" fontId="2" fillId="4" borderId="0" xfId="0" applyNumberFormat="1" applyFont="1" applyFill="1" applyAlignment="1">
      <alignment horizontal="right"/>
    </xf>
    <xf numFmtId="169" fontId="8" fillId="4" borderId="0" xfId="0" applyNumberFormat="1" applyFont="1" applyFill="1" applyAlignment="1">
      <alignment horizontal="right"/>
    </xf>
    <xf numFmtId="3" fontId="2" fillId="2" borderId="0" xfId="0" applyNumberFormat="1" applyFont="1" applyFill="1"/>
    <xf numFmtId="3" fontId="1" fillId="2" borderId="3" xfId="0" applyNumberFormat="1" applyFont="1" applyFill="1" applyBorder="1"/>
    <xf numFmtId="0" fontId="2" fillId="2" borderId="0" xfId="0" quotePrefix="1" applyNumberFormat="1" applyFont="1" applyFill="1" applyAlignment="1">
      <alignment horizontal="left"/>
    </xf>
    <xf numFmtId="165" fontId="2" fillId="0" borderId="0" xfId="0" applyFont="1"/>
    <xf numFmtId="0" fontId="4" fillId="2" borderId="0" xfId="0" applyNumberFormat="1" applyFont="1" applyFill="1" applyAlignment="1">
      <alignment horizontal="left" vertical="top" wrapText="1"/>
    </xf>
    <xf numFmtId="165" fontId="2" fillId="0" borderId="0" xfId="0" applyFont="1" applyAlignment="1">
      <alignment horizontal="left" vertical="top"/>
    </xf>
    <xf numFmtId="165" fontId="2" fillId="0" borderId="0" xfId="0" applyFont="1" applyAlignment="1">
      <alignment horizontal="left"/>
    </xf>
  </cellXfs>
  <cellStyles count="3">
    <cellStyle name="Comma" xfId="1" builtinId="3"/>
    <cellStyle name="Normal" xfId="0" builtinId="0"/>
    <cellStyle name="Per cent" xfId="2"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SCA 2016">
  <a:themeElements>
    <a:clrScheme name="SCA">
      <a:dk1>
        <a:sysClr val="windowText" lastClr="000000"/>
      </a:dk1>
      <a:lt1>
        <a:sysClr val="window" lastClr="FFFFFF"/>
      </a:lt1>
      <a:dk2>
        <a:srgbClr val="00205B"/>
      </a:dk2>
      <a:lt2>
        <a:srgbClr val="858585"/>
      </a:lt2>
      <a:accent1>
        <a:srgbClr val="00205B"/>
      </a:accent1>
      <a:accent2>
        <a:srgbClr val="009FDF"/>
      </a:accent2>
      <a:accent3>
        <a:srgbClr val="43B02A"/>
      </a:accent3>
      <a:accent4>
        <a:srgbClr val="D40F7D"/>
      </a:accent4>
      <a:accent5>
        <a:srgbClr val="981D97"/>
      </a:accent5>
      <a:accent6>
        <a:srgbClr val="796E65"/>
      </a:accent6>
      <a:hlink>
        <a:srgbClr val="00205B"/>
      </a:hlink>
      <a:folHlink>
        <a:srgbClr val="C7C9CB"/>
      </a:folHlink>
    </a:clrScheme>
    <a:fontScheme name="Kantoor - klassiek 2">
      <a:maj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accent2"/>
        </a:solidFill>
        <a:ln w="19050">
          <a:solidFill>
            <a:schemeClr val="accent2"/>
          </a:solidFill>
        </a:ln>
        <a:effectLst/>
      </a:spPr>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defPPr algn="ctr">
          <a:defRPr dirty="0" err="1" smtClean="0"/>
        </a:defPPr>
      </a:lstStyle>
      <a:style>
        <a:lnRef idx="2">
          <a:schemeClr val="accent1">
            <a:shade val="50000"/>
          </a:schemeClr>
        </a:lnRef>
        <a:fillRef idx="1">
          <a:schemeClr val="accent1"/>
        </a:fillRef>
        <a:effectRef idx="0">
          <a:schemeClr val="accent1"/>
        </a:effectRef>
        <a:fontRef idx="minor">
          <a:schemeClr val="lt1"/>
        </a:fontRef>
      </a:style>
    </a:spDef>
    <a:lnDef>
      <a:spPr>
        <a:ln>
          <a:solidFill>
            <a:schemeClr val="accent2"/>
          </a:solidFill>
        </a:ln>
      </a:spPr>
      <a:bodyPr/>
      <a:lstStyle/>
      <a:style>
        <a:lnRef idx="1">
          <a:schemeClr val="accent1"/>
        </a:lnRef>
        <a:fillRef idx="0">
          <a:schemeClr val="accent1"/>
        </a:fillRef>
        <a:effectRef idx="0">
          <a:schemeClr val="accent1"/>
        </a:effectRef>
        <a:fontRef idx="minor">
          <a:schemeClr val="tx1"/>
        </a:fontRef>
      </a:style>
    </a:lnDef>
    <a:txDef>
      <a:spPr>
        <a:noFill/>
      </a:spPr>
      <a:bodyPr wrap="none" rtlCol="0">
        <a:spAutoFit/>
      </a:bodyPr>
      <a:lstStyle>
        <a:defPPr>
          <a:buSzPct val="90000"/>
          <a:defRPr sz="1600" dirty="0" err="1" smtClean="0">
            <a:latin typeface="Arial" pitchFamily="34" charset="0"/>
          </a:defRPr>
        </a:defPPr>
      </a:lstStyle>
    </a:txDef>
  </a:objectDefaults>
  <a:extraClrSchemeLst/>
  <a:custClrLst>
    <a:custClr name="Dark Blue">
      <a:srgbClr val="00205B"/>
    </a:custClr>
    <a:custClr name="Light Blue">
      <a:srgbClr val="009FDF"/>
    </a:custClr>
    <a:custClr name="Green">
      <a:srgbClr val="43B02A"/>
    </a:custClr>
    <a:custClr name="Orange">
      <a:srgbClr val="E03C31"/>
    </a:custClr>
    <a:custClr name="Purple">
      <a:srgbClr val="981D97"/>
    </a:custClr>
    <a:custClr name="Warm Gray">
      <a:srgbClr val="796E65"/>
    </a:custClr>
    <a:custClr name="Neutral">
      <a:srgbClr val="CAC7A7"/>
    </a:custClr>
    <a:custClr name="20% Black">
      <a:srgbClr val="D1D3D4"/>
    </a:custClr>
  </a:custClrLst>
  <a:extLst>
    <a:ext uri="{05A4C25C-085E-4340-85A3-A5531E510DB2}">
      <thm15:themeFamily xmlns:thm15="http://schemas.microsoft.com/office/thememl/2012/main" name="SCA-PPT-Template-4x3.potx" id="{846B933F-F21A-4DD5-9A31-97D9980261B3}" vid="{E25EF062-E720-4C8F-B9C9-217B8A0C996B}"/>
    </a:ext>
  </a:ext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indexed="12"/>
    <pageSetUpPr fitToPage="1"/>
  </sheetPr>
  <dimension ref="A1:S69"/>
  <sheetViews>
    <sheetView showGridLines="0" tabSelected="1" zoomScaleNormal="100" workbookViewId="0">
      <selection activeCell="A62" sqref="A62"/>
    </sheetView>
  </sheetViews>
  <sheetFormatPr defaultColWidth="9.140625" defaultRowHeight="12.75" x14ac:dyDescent="0.2"/>
  <cols>
    <col min="1" max="1" width="85.42578125" style="119" customWidth="1"/>
    <col min="2" max="2" width="9.7109375" style="7" customWidth="1"/>
    <col min="3" max="11" width="9.7109375" style="119" customWidth="1"/>
    <col min="12" max="12" width="24.140625" style="119" bestFit="1" customWidth="1"/>
    <col min="13" max="16384" width="9.140625" style="119"/>
  </cols>
  <sheetData>
    <row r="1" spans="1:19" s="2" customFormat="1" ht="18" x14ac:dyDescent="0.25">
      <c r="A1" s="8" t="s">
        <v>78</v>
      </c>
      <c r="B1" s="123"/>
      <c r="C1" s="8"/>
      <c r="D1" s="8"/>
      <c r="E1" s="8"/>
      <c r="F1" s="8"/>
      <c r="G1" s="8"/>
      <c r="H1" s="8"/>
      <c r="I1" s="4"/>
      <c r="J1" s="4"/>
      <c r="K1" s="4"/>
      <c r="L1" s="124"/>
      <c r="M1" s="51"/>
      <c r="N1" s="51"/>
      <c r="O1" s="51"/>
    </row>
    <row r="2" spans="1:19" s="1" customFormat="1" x14ac:dyDescent="0.2">
      <c r="B2" s="7"/>
      <c r="L2" s="3"/>
      <c r="M2" s="3"/>
      <c r="N2" s="3"/>
      <c r="O2" s="3"/>
    </row>
    <row r="3" spans="1:19" ht="14.25" x14ac:dyDescent="0.2">
      <c r="A3" s="125" t="s">
        <v>23</v>
      </c>
      <c r="B3" s="126" t="s">
        <v>198</v>
      </c>
      <c r="C3" s="66" t="s">
        <v>199</v>
      </c>
      <c r="D3" s="66" t="s">
        <v>200</v>
      </c>
      <c r="E3" s="66" t="s">
        <v>152</v>
      </c>
      <c r="F3" s="66" t="s">
        <v>151</v>
      </c>
      <c r="G3" s="127">
        <v>2020</v>
      </c>
      <c r="H3" s="127">
        <v>2019</v>
      </c>
      <c r="I3" s="127">
        <v>2018</v>
      </c>
      <c r="J3" s="127">
        <v>2017</v>
      </c>
      <c r="K3" s="127">
        <v>2016</v>
      </c>
      <c r="L3" s="1"/>
      <c r="M3" s="1"/>
      <c r="N3" s="1"/>
      <c r="O3" s="1"/>
      <c r="P3" s="1"/>
      <c r="Q3" s="1"/>
      <c r="R3" s="1"/>
    </row>
    <row r="4" spans="1:19" x14ac:dyDescent="0.2">
      <c r="A4" s="44" t="s">
        <v>10</v>
      </c>
      <c r="B4" s="128">
        <v>138494</v>
      </c>
      <c r="C4" s="129">
        <v>145546</v>
      </c>
      <c r="D4" s="129">
        <v>147147</v>
      </c>
      <c r="E4" s="129">
        <v>131320</v>
      </c>
      <c r="F4" s="7">
        <v>101466</v>
      </c>
      <c r="G4" s="7">
        <v>121752</v>
      </c>
      <c r="H4" s="7">
        <v>128975</v>
      </c>
      <c r="I4" s="7">
        <v>118500</v>
      </c>
      <c r="J4" s="7">
        <v>109265</v>
      </c>
      <c r="K4" s="7">
        <v>101238</v>
      </c>
      <c r="L4" s="1"/>
      <c r="M4" s="1"/>
      <c r="N4" s="1"/>
      <c r="O4" s="1"/>
      <c r="P4" s="1"/>
      <c r="Q4" s="1"/>
      <c r="R4" s="1"/>
      <c r="S4" s="1"/>
    </row>
    <row r="5" spans="1:19" x14ac:dyDescent="0.2">
      <c r="A5" s="44" t="s">
        <v>11</v>
      </c>
      <c r="B5" s="128">
        <v>-92351</v>
      </c>
      <c r="C5" s="129">
        <v>-97929</v>
      </c>
      <c r="D5" s="129">
        <v>-102627</v>
      </c>
      <c r="E5" s="129">
        <v>-97395</v>
      </c>
      <c r="F5" s="7">
        <v>-72176</v>
      </c>
      <c r="G5" s="7">
        <v>-82132</v>
      </c>
      <c r="H5" s="7">
        <v>-90876</v>
      </c>
      <c r="I5" s="7">
        <v>-85058</v>
      </c>
      <c r="J5" s="7">
        <v>-76899</v>
      </c>
      <c r="K5" s="7">
        <v>-72438</v>
      </c>
      <c r="L5" s="1"/>
      <c r="M5" s="1"/>
      <c r="N5" s="1"/>
      <c r="O5" s="1"/>
      <c r="P5" s="1"/>
      <c r="Q5" s="1"/>
      <c r="R5" s="1"/>
      <c r="S5" s="1"/>
    </row>
    <row r="6" spans="1:19" x14ac:dyDescent="0.2">
      <c r="A6" s="119" t="s">
        <v>180</v>
      </c>
      <c r="B6" s="7">
        <v>-21</v>
      </c>
      <c r="C6" s="56">
        <v>-483</v>
      </c>
      <c r="D6" s="56">
        <v>-1349</v>
      </c>
      <c r="E6" s="56">
        <v>-1899</v>
      </c>
      <c r="F6" s="7">
        <v>-146</v>
      </c>
      <c r="G6" s="7">
        <v>-181</v>
      </c>
      <c r="H6" s="7">
        <v>-243</v>
      </c>
      <c r="I6" s="7">
        <v>-1437</v>
      </c>
      <c r="J6" s="7">
        <v>-509</v>
      </c>
      <c r="K6" s="7">
        <v>-532</v>
      </c>
      <c r="M6" s="1"/>
      <c r="N6" s="1"/>
      <c r="O6" s="1"/>
      <c r="P6" s="1"/>
      <c r="Q6" s="1"/>
      <c r="R6" s="1"/>
      <c r="S6" s="1"/>
    </row>
    <row r="7" spans="1:19" s="26" customFormat="1" x14ac:dyDescent="0.2">
      <c r="A7" s="16" t="s">
        <v>12</v>
      </c>
      <c r="B7" s="130">
        <f>SUM(B4:B6)</f>
        <v>46122</v>
      </c>
      <c r="C7" s="131">
        <v>47134</v>
      </c>
      <c r="D7" s="131">
        <v>43171.187428799967</v>
      </c>
      <c r="E7" s="131">
        <v>32026</v>
      </c>
      <c r="F7" s="130">
        <v>29144</v>
      </c>
      <c r="G7" s="130">
        <v>39439</v>
      </c>
      <c r="H7" s="130">
        <v>37856</v>
      </c>
      <c r="I7" s="130">
        <v>32005</v>
      </c>
      <c r="J7" s="130">
        <v>31857</v>
      </c>
      <c r="K7" s="130">
        <v>28268</v>
      </c>
      <c r="L7" s="3"/>
      <c r="M7" s="3"/>
      <c r="N7" s="3"/>
      <c r="O7" s="3"/>
      <c r="P7" s="3"/>
      <c r="Q7" s="3"/>
      <c r="R7" s="3"/>
      <c r="S7" s="3"/>
    </row>
    <row r="8" spans="1:19" s="26" customFormat="1" x14ac:dyDescent="0.2">
      <c r="A8" s="26" t="s">
        <v>185</v>
      </c>
      <c r="B8" s="62">
        <f>B4+B5</f>
        <v>46143</v>
      </c>
      <c r="C8" s="62">
        <f>C4+C5</f>
        <v>47617</v>
      </c>
      <c r="D8" s="62">
        <f t="shared" ref="D8:K8" si="0">D4+D5</f>
        <v>44520</v>
      </c>
      <c r="E8" s="62">
        <f>E4+E5</f>
        <v>33925</v>
      </c>
      <c r="F8" s="62">
        <f t="shared" si="0"/>
        <v>29290</v>
      </c>
      <c r="G8" s="62">
        <f t="shared" si="0"/>
        <v>39620</v>
      </c>
      <c r="H8" s="62">
        <f t="shared" si="0"/>
        <v>38099</v>
      </c>
      <c r="I8" s="62">
        <f t="shared" si="0"/>
        <v>33442</v>
      </c>
      <c r="J8" s="62">
        <f t="shared" si="0"/>
        <v>32366</v>
      </c>
      <c r="K8" s="62">
        <f t="shared" si="0"/>
        <v>28800</v>
      </c>
      <c r="L8" s="3"/>
      <c r="M8" s="3"/>
      <c r="N8" s="3"/>
      <c r="O8" s="3"/>
      <c r="P8" s="3"/>
      <c r="Q8" s="3"/>
      <c r="R8" s="3"/>
      <c r="S8" s="3"/>
    </row>
    <row r="9" spans="1:19" x14ac:dyDescent="0.2">
      <c r="A9" s="119" t="s">
        <v>113</v>
      </c>
      <c r="B9" s="7">
        <v>-26571</v>
      </c>
      <c r="C9" s="56">
        <v>-27351</v>
      </c>
      <c r="D9" s="56">
        <f>-25661</f>
        <v>-25661</v>
      </c>
      <c r="E9" s="56">
        <v>-21916</v>
      </c>
      <c r="F9" s="7">
        <v>-17897</v>
      </c>
      <c r="G9" s="7">
        <v>-22088</v>
      </c>
      <c r="H9" s="7">
        <v>-22319</v>
      </c>
      <c r="I9" s="7">
        <v>-20570</v>
      </c>
      <c r="J9" s="7">
        <v>-19130</v>
      </c>
      <c r="K9" s="7">
        <v>-16965</v>
      </c>
      <c r="L9" s="1"/>
      <c r="M9" s="1"/>
      <c r="N9" s="1"/>
      <c r="O9" s="1"/>
      <c r="P9" s="1"/>
      <c r="Q9" s="1"/>
      <c r="R9" s="1"/>
      <c r="S9" s="1"/>
    </row>
    <row r="10" spans="1:19" x14ac:dyDescent="0.2">
      <c r="A10" s="119" t="s">
        <v>192</v>
      </c>
      <c r="B10" s="7">
        <v>-48</v>
      </c>
      <c r="C10" s="56">
        <v>-386</v>
      </c>
      <c r="D10" s="56">
        <v>-942</v>
      </c>
      <c r="E10" s="56">
        <v>-272</v>
      </c>
      <c r="F10" s="7">
        <v>517</v>
      </c>
      <c r="G10" s="7">
        <v>122</v>
      </c>
      <c r="H10" s="7">
        <v>-470</v>
      </c>
      <c r="I10" s="7">
        <v>62</v>
      </c>
      <c r="J10" s="7">
        <v>-346</v>
      </c>
      <c r="K10" s="7">
        <v>-2113</v>
      </c>
      <c r="M10" s="1"/>
      <c r="N10" s="1"/>
      <c r="O10" s="1"/>
      <c r="P10" s="1"/>
      <c r="Q10" s="1"/>
      <c r="R10" s="1"/>
      <c r="S10" s="1"/>
    </row>
    <row r="11" spans="1:19" ht="14.25" x14ac:dyDescent="0.2">
      <c r="A11" s="43" t="s">
        <v>201</v>
      </c>
      <c r="B11" s="122">
        <v>0</v>
      </c>
      <c r="C11" s="73">
        <v>78</v>
      </c>
      <c r="D11" s="73">
        <v>39</v>
      </c>
      <c r="E11" s="73">
        <v>38</v>
      </c>
      <c r="F11" s="58">
        <v>59</v>
      </c>
      <c r="G11" s="58">
        <v>94</v>
      </c>
      <c r="H11" s="58">
        <v>60</v>
      </c>
      <c r="I11" s="58">
        <v>63</v>
      </c>
      <c r="J11" s="58">
        <v>169</v>
      </c>
      <c r="K11" s="58">
        <v>157</v>
      </c>
      <c r="M11" s="1"/>
      <c r="N11" s="1"/>
      <c r="O11" s="1"/>
      <c r="P11" s="1"/>
      <c r="Q11" s="1"/>
      <c r="R11" s="1"/>
      <c r="S11" s="1"/>
    </row>
    <row r="12" spans="1:19" s="26" customFormat="1" x14ac:dyDescent="0.2">
      <c r="A12" s="26" t="s">
        <v>121</v>
      </c>
      <c r="B12" s="62">
        <f t="shared" ref="B12:K12" si="1">B7+B9+B10+B11</f>
        <v>19503</v>
      </c>
      <c r="C12" s="62">
        <f t="shared" si="1"/>
        <v>19475</v>
      </c>
      <c r="D12" s="62">
        <f t="shared" si="1"/>
        <v>16607.187428799967</v>
      </c>
      <c r="E12" s="62">
        <f t="shared" si="1"/>
        <v>9876</v>
      </c>
      <c r="F12" s="62">
        <f t="shared" si="1"/>
        <v>11823</v>
      </c>
      <c r="G12" s="62">
        <f t="shared" si="1"/>
        <v>17567</v>
      </c>
      <c r="H12" s="62">
        <f t="shared" si="1"/>
        <v>15127</v>
      </c>
      <c r="I12" s="62">
        <f t="shared" si="1"/>
        <v>11560</v>
      </c>
      <c r="J12" s="62">
        <f t="shared" si="1"/>
        <v>12550</v>
      </c>
      <c r="K12" s="62">
        <f t="shared" si="1"/>
        <v>9347</v>
      </c>
      <c r="L12" s="3"/>
      <c r="M12" s="3"/>
      <c r="N12" s="3"/>
      <c r="O12" s="3"/>
      <c r="P12" s="3"/>
      <c r="Q12" s="3"/>
      <c r="R12" s="3"/>
      <c r="S12" s="3"/>
    </row>
    <row r="13" spans="1:19" s="26" customFormat="1" x14ac:dyDescent="0.2">
      <c r="A13" s="26" t="s">
        <v>190</v>
      </c>
      <c r="B13" s="62">
        <f t="shared" ref="B13:K13" si="2">B8+B9+B11</f>
        <v>19572</v>
      </c>
      <c r="C13" s="62">
        <f t="shared" si="2"/>
        <v>20344</v>
      </c>
      <c r="D13" s="62">
        <f t="shared" si="2"/>
        <v>18898</v>
      </c>
      <c r="E13" s="62">
        <f t="shared" si="2"/>
        <v>12047</v>
      </c>
      <c r="F13" s="62">
        <f t="shared" si="2"/>
        <v>11452</v>
      </c>
      <c r="G13" s="62">
        <f t="shared" si="2"/>
        <v>17626</v>
      </c>
      <c r="H13" s="62">
        <f t="shared" si="2"/>
        <v>15840</v>
      </c>
      <c r="I13" s="62">
        <f t="shared" si="2"/>
        <v>12935</v>
      </c>
      <c r="J13" s="62">
        <f t="shared" si="2"/>
        <v>13405</v>
      </c>
      <c r="K13" s="62">
        <f t="shared" si="2"/>
        <v>11992</v>
      </c>
      <c r="L13" s="3"/>
      <c r="M13" s="3"/>
      <c r="N13" s="3"/>
      <c r="O13" s="3"/>
      <c r="P13" s="3"/>
      <c r="Q13" s="3"/>
      <c r="R13" s="3"/>
      <c r="S13" s="3"/>
    </row>
    <row r="14" spans="1:19" x14ac:dyDescent="0.2">
      <c r="A14" s="119" t="s">
        <v>202</v>
      </c>
      <c r="B14" s="7">
        <v>-972</v>
      </c>
      <c r="C14" s="56">
        <v>-1110</v>
      </c>
      <c r="D14" s="56">
        <v>-1109</v>
      </c>
      <c r="E14" s="56">
        <v>-1111</v>
      </c>
      <c r="F14" s="7">
        <v>-844</v>
      </c>
      <c r="G14" s="7">
        <v>-809</v>
      </c>
      <c r="H14" s="7">
        <v>-778</v>
      </c>
      <c r="I14" s="7">
        <v>-732</v>
      </c>
      <c r="J14" s="7">
        <v>-560</v>
      </c>
      <c r="K14" s="7">
        <v>-159</v>
      </c>
      <c r="L14" s="56"/>
      <c r="M14" s="1"/>
      <c r="N14" s="1"/>
      <c r="O14" s="1"/>
      <c r="P14" s="1"/>
      <c r="Q14" s="1"/>
      <c r="R14" s="1"/>
      <c r="S14" s="1"/>
    </row>
    <row r="15" spans="1:19" x14ac:dyDescent="0.2">
      <c r="A15" s="119" t="s">
        <v>181</v>
      </c>
      <c r="B15" s="121">
        <v>0</v>
      </c>
      <c r="C15" s="56">
        <v>-70</v>
      </c>
      <c r="D15" s="56">
        <v>-350</v>
      </c>
      <c r="E15" s="56">
        <v>-274</v>
      </c>
      <c r="F15" s="88">
        <v>0</v>
      </c>
      <c r="G15" s="88">
        <v>0</v>
      </c>
      <c r="H15" s="88">
        <v>0</v>
      </c>
      <c r="I15" s="7">
        <v>-69</v>
      </c>
      <c r="J15" s="7">
        <v>-85</v>
      </c>
      <c r="K15" s="7">
        <v>-180</v>
      </c>
      <c r="M15" s="56"/>
      <c r="N15" s="1"/>
      <c r="O15" s="56"/>
      <c r="P15" s="1"/>
      <c r="Q15" s="1"/>
      <c r="R15" s="1"/>
      <c r="S15" s="1"/>
    </row>
    <row r="16" spans="1:19" s="26" customFormat="1" x14ac:dyDescent="0.2">
      <c r="A16" s="16" t="s">
        <v>22</v>
      </c>
      <c r="B16" s="130">
        <f t="shared" ref="B16:K16" si="3">B12+B14+B15</f>
        <v>18531</v>
      </c>
      <c r="C16" s="130">
        <f t="shared" si="3"/>
        <v>18295</v>
      </c>
      <c r="D16" s="130">
        <f t="shared" si="3"/>
        <v>15148.187428799967</v>
      </c>
      <c r="E16" s="130">
        <f t="shared" si="3"/>
        <v>8491</v>
      </c>
      <c r="F16" s="130">
        <f>F12+F14+F15</f>
        <v>10979</v>
      </c>
      <c r="G16" s="130">
        <f t="shared" si="3"/>
        <v>16758</v>
      </c>
      <c r="H16" s="130">
        <f t="shared" si="3"/>
        <v>14349</v>
      </c>
      <c r="I16" s="130">
        <f t="shared" si="3"/>
        <v>10759</v>
      </c>
      <c r="J16" s="130">
        <f t="shared" si="3"/>
        <v>11905</v>
      </c>
      <c r="K16" s="130">
        <f t="shared" si="3"/>
        <v>9008</v>
      </c>
      <c r="L16" s="3"/>
      <c r="M16" s="3"/>
      <c r="N16" s="3"/>
      <c r="O16" s="3"/>
      <c r="P16" s="3"/>
      <c r="Q16" s="3"/>
      <c r="R16" s="3"/>
      <c r="S16" s="3"/>
    </row>
    <row r="17" spans="1:19" s="26" customFormat="1" x14ac:dyDescent="0.2">
      <c r="A17" s="26" t="s">
        <v>186</v>
      </c>
      <c r="B17" s="62">
        <f t="shared" ref="B17:K17" si="4">B13+B14</f>
        <v>18600</v>
      </c>
      <c r="C17" s="62">
        <f t="shared" si="4"/>
        <v>19234</v>
      </c>
      <c r="D17" s="62">
        <f t="shared" si="4"/>
        <v>17789</v>
      </c>
      <c r="E17" s="62">
        <f t="shared" si="4"/>
        <v>10936</v>
      </c>
      <c r="F17" s="62">
        <f t="shared" si="4"/>
        <v>10608</v>
      </c>
      <c r="G17" s="62">
        <f t="shared" si="4"/>
        <v>16817</v>
      </c>
      <c r="H17" s="62">
        <f t="shared" si="4"/>
        <v>15062</v>
      </c>
      <c r="I17" s="62">
        <f t="shared" si="4"/>
        <v>12203</v>
      </c>
      <c r="J17" s="62">
        <f t="shared" si="4"/>
        <v>12845</v>
      </c>
      <c r="K17" s="62">
        <f t="shared" si="4"/>
        <v>11833</v>
      </c>
      <c r="L17" s="3"/>
      <c r="M17" s="3"/>
      <c r="N17" s="3"/>
      <c r="O17" s="3"/>
      <c r="P17" s="3"/>
      <c r="Q17" s="3"/>
      <c r="R17" s="3"/>
      <c r="S17" s="3"/>
    </row>
    <row r="18" spans="1:19" s="26" customFormat="1" ht="14.25" x14ac:dyDescent="0.2">
      <c r="A18" s="119" t="s">
        <v>201</v>
      </c>
      <c r="B18" s="7">
        <v>14</v>
      </c>
      <c r="C18" s="88">
        <v>0</v>
      </c>
      <c r="D18" s="88">
        <v>0</v>
      </c>
      <c r="E18" s="88">
        <v>0</v>
      </c>
      <c r="F18" s="88">
        <v>0</v>
      </c>
      <c r="G18" s="88">
        <v>0</v>
      </c>
      <c r="H18" s="88">
        <v>0</v>
      </c>
      <c r="I18" s="88">
        <v>0</v>
      </c>
      <c r="J18" s="88">
        <v>0</v>
      </c>
      <c r="K18" s="88">
        <v>0</v>
      </c>
      <c r="L18" s="3"/>
      <c r="M18" s="3"/>
      <c r="N18" s="3"/>
      <c r="O18" s="3"/>
      <c r="P18" s="3"/>
      <c r="Q18" s="3"/>
      <c r="R18" s="3"/>
      <c r="S18" s="3"/>
    </row>
    <row r="19" spans="1:19" x14ac:dyDescent="0.2">
      <c r="A19" s="119" t="s">
        <v>193</v>
      </c>
      <c r="B19" s="7">
        <v>257</v>
      </c>
      <c r="C19" s="56">
        <v>593</v>
      </c>
      <c r="D19" s="56">
        <v>412</v>
      </c>
      <c r="E19" s="56">
        <v>141</v>
      </c>
      <c r="F19" s="7">
        <v>81</v>
      </c>
      <c r="G19" s="7">
        <v>108</v>
      </c>
      <c r="H19" s="7">
        <v>106</v>
      </c>
      <c r="I19" s="7">
        <v>91</v>
      </c>
      <c r="J19" s="7">
        <v>158</v>
      </c>
      <c r="K19" s="7">
        <v>202</v>
      </c>
      <c r="L19" s="1"/>
      <c r="M19" s="1"/>
      <c r="N19" s="1"/>
      <c r="O19" s="1"/>
      <c r="P19" s="1"/>
      <c r="Q19" s="1"/>
      <c r="R19" s="1"/>
      <c r="S19" s="1"/>
    </row>
    <row r="20" spans="1:19" x14ac:dyDescent="0.2">
      <c r="A20" s="43" t="s">
        <v>45</v>
      </c>
      <c r="B20" s="58">
        <v>-1641</v>
      </c>
      <c r="C20" s="73">
        <v>-2524</v>
      </c>
      <c r="D20" s="73">
        <v>-2768</v>
      </c>
      <c r="E20" s="73">
        <v>-1461</v>
      </c>
      <c r="F20" s="58">
        <v>-648</v>
      </c>
      <c r="G20" s="58">
        <v>-1066</v>
      </c>
      <c r="H20" s="58">
        <v>-1415</v>
      </c>
      <c r="I20" s="58">
        <v>-1248</v>
      </c>
      <c r="J20" s="58">
        <v>-1340</v>
      </c>
      <c r="K20" s="58">
        <v>-1037</v>
      </c>
      <c r="L20" s="1"/>
      <c r="M20" s="1"/>
      <c r="N20" s="1"/>
      <c r="O20" s="1"/>
      <c r="P20" s="1"/>
      <c r="Q20" s="1"/>
      <c r="R20" s="1"/>
      <c r="S20" s="1"/>
    </row>
    <row r="21" spans="1:19" s="26" customFormat="1" x14ac:dyDescent="0.2">
      <c r="A21" s="26" t="s">
        <v>13</v>
      </c>
      <c r="B21" s="62">
        <f>B16+B18+B19+B20</f>
        <v>17161</v>
      </c>
      <c r="C21" s="62">
        <f t="shared" ref="C21:K21" si="5">C16+C18+C19+C20</f>
        <v>16364</v>
      </c>
      <c r="D21" s="62">
        <f t="shared" si="5"/>
        <v>12792.187428799967</v>
      </c>
      <c r="E21" s="62">
        <f t="shared" si="5"/>
        <v>7171</v>
      </c>
      <c r="F21" s="62">
        <f t="shared" si="5"/>
        <v>10412</v>
      </c>
      <c r="G21" s="62">
        <f t="shared" si="5"/>
        <v>15800</v>
      </c>
      <c r="H21" s="62">
        <f t="shared" si="5"/>
        <v>13040</v>
      </c>
      <c r="I21" s="62">
        <f t="shared" si="5"/>
        <v>9602</v>
      </c>
      <c r="J21" s="62">
        <f t="shared" si="5"/>
        <v>10723</v>
      </c>
      <c r="K21" s="62">
        <f t="shared" si="5"/>
        <v>8173</v>
      </c>
      <c r="L21" s="3"/>
      <c r="M21" s="3"/>
      <c r="N21" s="3"/>
      <c r="O21" s="3"/>
      <c r="P21" s="3"/>
      <c r="Q21" s="3"/>
      <c r="R21" s="3"/>
      <c r="S21" s="3"/>
    </row>
    <row r="22" spans="1:19" s="26" customFormat="1" x14ac:dyDescent="0.2">
      <c r="A22" s="26" t="s">
        <v>187</v>
      </c>
      <c r="B22" s="62">
        <f>B17+B18+B19+B20</f>
        <v>17230</v>
      </c>
      <c r="C22" s="62">
        <f t="shared" ref="C22:K22" si="6">C17+C18+C19+C20</f>
        <v>17303</v>
      </c>
      <c r="D22" s="62">
        <f t="shared" si="6"/>
        <v>15433</v>
      </c>
      <c r="E22" s="62">
        <f t="shared" si="6"/>
        <v>9616</v>
      </c>
      <c r="F22" s="62">
        <f t="shared" si="6"/>
        <v>10041</v>
      </c>
      <c r="G22" s="62">
        <f t="shared" si="6"/>
        <v>15859</v>
      </c>
      <c r="H22" s="62">
        <f t="shared" si="6"/>
        <v>13753</v>
      </c>
      <c r="I22" s="62">
        <f t="shared" si="6"/>
        <v>11046</v>
      </c>
      <c r="J22" s="62">
        <f t="shared" si="6"/>
        <v>11663</v>
      </c>
      <c r="K22" s="62">
        <f t="shared" si="6"/>
        <v>10998</v>
      </c>
      <c r="L22" s="3"/>
      <c r="M22" s="3"/>
      <c r="N22" s="3"/>
      <c r="O22" s="3"/>
      <c r="P22" s="3"/>
      <c r="Q22" s="3"/>
      <c r="R22" s="3"/>
      <c r="S22" s="3"/>
    </row>
    <row r="23" spans="1:19" x14ac:dyDescent="0.2">
      <c r="A23" s="43" t="s">
        <v>114</v>
      </c>
      <c r="B23" s="58">
        <v>-4443</v>
      </c>
      <c r="C23" s="73">
        <v>-4331</v>
      </c>
      <c r="D23" s="73">
        <v>-3275</v>
      </c>
      <c r="E23" s="73">
        <v>-2006</v>
      </c>
      <c r="F23" s="58">
        <v>-2398</v>
      </c>
      <c r="G23" s="58">
        <v>-4053</v>
      </c>
      <c r="H23" s="58">
        <v>-2828</v>
      </c>
      <c r="I23" s="58">
        <v>-1050</v>
      </c>
      <c r="J23" s="58">
        <v>-1938</v>
      </c>
      <c r="K23" s="58">
        <v>-3931</v>
      </c>
      <c r="L23" s="1"/>
      <c r="M23" s="1"/>
      <c r="N23" s="1"/>
      <c r="O23" s="1"/>
      <c r="P23" s="1"/>
      <c r="Q23" s="1"/>
      <c r="R23" s="1"/>
      <c r="S23" s="1"/>
    </row>
    <row r="24" spans="1:19" x14ac:dyDescent="0.2">
      <c r="A24" s="26" t="s">
        <v>182</v>
      </c>
      <c r="B24" s="62">
        <f>B21+B23</f>
        <v>12718</v>
      </c>
      <c r="C24" s="62">
        <f t="shared" ref="C24:F24" si="7">C21+C23</f>
        <v>12033</v>
      </c>
      <c r="D24" s="62">
        <f t="shared" si="7"/>
        <v>9517.1874287999672</v>
      </c>
      <c r="E24" s="62">
        <f>E21+E23</f>
        <v>5165</v>
      </c>
      <c r="F24" s="62">
        <f t="shared" si="7"/>
        <v>8014</v>
      </c>
      <c r="G24" s="7"/>
      <c r="H24" s="7"/>
      <c r="I24" s="7"/>
      <c r="J24" s="7"/>
      <c r="K24" s="7"/>
      <c r="M24" s="1"/>
      <c r="N24" s="1"/>
      <c r="O24" s="1"/>
      <c r="P24" s="1"/>
      <c r="Q24" s="1"/>
      <c r="R24" s="1"/>
      <c r="S24" s="1"/>
    </row>
    <row r="25" spans="1:19" x14ac:dyDescent="0.2">
      <c r="A25" s="26" t="s">
        <v>188</v>
      </c>
      <c r="B25" s="62">
        <v>12718</v>
      </c>
      <c r="C25" s="62">
        <v>12778</v>
      </c>
      <c r="D25" s="62">
        <v>11634</v>
      </c>
      <c r="E25" s="62">
        <v>7410</v>
      </c>
      <c r="F25" s="62">
        <v>7566</v>
      </c>
      <c r="G25" s="7"/>
      <c r="H25" s="7"/>
      <c r="I25" s="7"/>
      <c r="J25" s="7"/>
      <c r="K25" s="7"/>
      <c r="M25" s="1"/>
      <c r="N25" s="1"/>
      <c r="O25" s="1"/>
      <c r="P25" s="1"/>
      <c r="Q25" s="1"/>
      <c r="R25" s="1"/>
      <c r="S25" s="1"/>
    </row>
    <row r="26" spans="1:19" x14ac:dyDescent="0.2">
      <c r="A26" s="43" t="s">
        <v>183</v>
      </c>
      <c r="B26" s="58" t="s">
        <v>136</v>
      </c>
      <c r="C26" s="56">
        <v>9015</v>
      </c>
      <c r="D26" s="56">
        <v>279</v>
      </c>
      <c r="E26" s="56">
        <v>899</v>
      </c>
      <c r="F26" s="7">
        <v>1797</v>
      </c>
      <c r="G26" s="7"/>
      <c r="H26" s="7"/>
      <c r="I26" s="7"/>
      <c r="J26" s="7"/>
      <c r="K26" s="7"/>
      <c r="M26" s="1"/>
      <c r="N26" s="1"/>
      <c r="O26" s="1"/>
      <c r="P26" s="1"/>
      <c r="Q26" s="1"/>
      <c r="R26" s="1"/>
      <c r="S26" s="1"/>
    </row>
    <row r="27" spans="1:19" s="26" customFormat="1" x14ac:dyDescent="0.2">
      <c r="A27" s="93" t="s">
        <v>84</v>
      </c>
      <c r="B27" s="132">
        <v>12718</v>
      </c>
      <c r="C27" s="75">
        <v>21048</v>
      </c>
      <c r="D27" s="75">
        <v>9796</v>
      </c>
      <c r="E27" s="75">
        <v>6064</v>
      </c>
      <c r="F27" s="133">
        <v>9810</v>
      </c>
      <c r="G27" s="133">
        <v>11747</v>
      </c>
      <c r="H27" s="133">
        <v>10212</v>
      </c>
      <c r="I27" s="133">
        <v>8552</v>
      </c>
      <c r="J27" s="133">
        <v>8785</v>
      </c>
      <c r="K27" s="133">
        <v>4242</v>
      </c>
      <c r="L27" s="3"/>
      <c r="M27" s="74"/>
      <c r="N27" s="3"/>
      <c r="O27" s="3"/>
      <c r="P27" s="3"/>
      <c r="Q27" s="3"/>
      <c r="R27" s="3"/>
      <c r="S27" s="3"/>
    </row>
    <row r="28" spans="1:19" x14ac:dyDescent="0.2">
      <c r="A28" s="26"/>
      <c r="B28" s="62"/>
      <c r="C28" s="26"/>
      <c r="D28" s="26"/>
      <c r="E28" s="74"/>
      <c r="F28" s="104"/>
      <c r="G28" s="104"/>
      <c r="H28" s="104"/>
      <c r="I28" s="104"/>
      <c r="J28" s="104"/>
      <c r="K28" s="104"/>
      <c r="L28" s="3"/>
      <c r="M28" s="1"/>
      <c r="N28" s="1"/>
      <c r="O28" s="1"/>
      <c r="P28" s="1"/>
      <c r="Q28" s="1"/>
      <c r="R28" s="1"/>
      <c r="S28" s="1"/>
    </row>
    <row r="29" spans="1:19" x14ac:dyDescent="0.2">
      <c r="A29" s="26" t="s">
        <v>14</v>
      </c>
      <c r="B29" s="62"/>
      <c r="C29" s="26"/>
      <c r="D29" s="26"/>
      <c r="E29" s="74"/>
      <c r="F29" s="104"/>
      <c r="G29" s="104"/>
      <c r="H29" s="104"/>
      <c r="I29" s="104"/>
      <c r="J29" s="104"/>
      <c r="K29" s="104"/>
      <c r="L29" s="3"/>
      <c r="M29" s="1"/>
      <c r="N29" s="1"/>
      <c r="O29" s="1"/>
      <c r="P29" s="1"/>
      <c r="Q29" s="1"/>
      <c r="R29" s="1"/>
      <c r="S29" s="1"/>
    </row>
    <row r="30" spans="1:19" x14ac:dyDescent="0.2">
      <c r="A30" s="26" t="s">
        <v>117</v>
      </c>
      <c r="B30" s="62"/>
      <c r="L30" s="3"/>
      <c r="M30" s="1"/>
      <c r="N30" s="1"/>
      <c r="O30" s="1"/>
      <c r="P30" s="1"/>
      <c r="Q30" s="1"/>
      <c r="R30" s="1"/>
      <c r="S30" s="1"/>
    </row>
    <row r="31" spans="1:19" x14ac:dyDescent="0.2">
      <c r="A31" s="119" t="s">
        <v>182</v>
      </c>
      <c r="B31" s="7">
        <v>12656</v>
      </c>
      <c r="C31" s="56">
        <v>11969</v>
      </c>
      <c r="D31" s="56">
        <v>9440</v>
      </c>
      <c r="E31" s="56">
        <v>5110</v>
      </c>
      <c r="F31" s="7">
        <v>7695</v>
      </c>
      <c r="G31" s="7"/>
      <c r="H31" s="7"/>
      <c r="I31" s="7"/>
      <c r="J31" s="7"/>
      <c r="K31" s="7"/>
      <c r="M31" s="1"/>
      <c r="N31" s="1"/>
      <c r="O31" s="1"/>
      <c r="P31" s="1"/>
      <c r="Q31" s="1"/>
      <c r="R31" s="1"/>
      <c r="S31" s="1"/>
    </row>
    <row r="32" spans="1:19" x14ac:dyDescent="0.2">
      <c r="A32" s="43" t="s">
        <v>183</v>
      </c>
      <c r="B32" s="58" t="s">
        <v>136</v>
      </c>
      <c r="C32" s="73">
        <v>8919</v>
      </c>
      <c r="D32" s="73">
        <v>114</v>
      </c>
      <c r="E32" s="73">
        <v>457</v>
      </c>
      <c r="F32" s="58">
        <v>925</v>
      </c>
      <c r="G32" s="58"/>
      <c r="H32" s="58"/>
      <c r="I32" s="58"/>
      <c r="J32" s="58"/>
      <c r="K32" s="58"/>
      <c r="M32" s="1"/>
      <c r="N32" s="1"/>
      <c r="O32" s="1"/>
      <c r="P32" s="1"/>
      <c r="Q32" s="1"/>
      <c r="R32" s="1"/>
      <c r="S32" s="1"/>
    </row>
    <row r="33" spans="1:19" s="26" customFormat="1" x14ac:dyDescent="0.2">
      <c r="A33" s="26" t="s">
        <v>184</v>
      </c>
      <c r="B33" s="62">
        <f>B31</f>
        <v>12656</v>
      </c>
      <c r="C33" s="74">
        <v>20888</v>
      </c>
      <c r="D33" s="74">
        <v>9554</v>
      </c>
      <c r="E33" s="74">
        <v>5567</v>
      </c>
      <c r="F33" s="62">
        <v>8620</v>
      </c>
      <c r="G33" s="62">
        <v>10228</v>
      </c>
      <c r="H33" s="62">
        <v>9216</v>
      </c>
      <c r="I33" s="62">
        <v>7886</v>
      </c>
      <c r="J33" s="62">
        <v>8116</v>
      </c>
      <c r="K33" s="62">
        <v>3800</v>
      </c>
      <c r="M33" s="3"/>
      <c r="N33" s="3"/>
      <c r="O33" s="3"/>
      <c r="P33" s="3"/>
      <c r="Q33" s="3"/>
      <c r="R33" s="3"/>
      <c r="S33" s="3"/>
    </row>
    <row r="34" spans="1:19" x14ac:dyDescent="0.2">
      <c r="C34" s="56"/>
      <c r="D34" s="56"/>
      <c r="E34" s="56"/>
      <c r="F34" s="7"/>
      <c r="G34" s="7"/>
      <c r="H34" s="7"/>
      <c r="I34" s="7"/>
      <c r="J34" s="7"/>
      <c r="K34" s="7"/>
      <c r="L34" s="3"/>
      <c r="M34" s="1"/>
      <c r="N34" s="1"/>
      <c r="O34" s="1"/>
      <c r="P34" s="1"/>
      <c r="Q34" s="1"/>
      <c r="R34" s="1"/>
      <c r="S34" s="1"/>
    </row>
    <row r="35" spans="1:19" x14ac:dyDescent="0.2">
      <c r="A35" s="26" t="s">
        <v>24</v>
      </c>
      <c r="B35" s="62"/>
      <c r="L35" s="3"/>
      <c r="M35" s="56"/>
      <c r="N35" s="1"/>
      <c r="O35" s="1"/>
      <c r="P35" s="1"/>
      <c r="Q35" s="1"/>
      <c r="R35" s="1"/>
      <c r="S35" s="1"/>
    </row>
    <row r="36" spans="1:19" x14ac:dyDescent="0.2">
      <c r="A36" s="119" t="s">
        <v>182</v>
      </c>
      <c r="B36" s="7">
        <v>62</v>
      </c>
      <c r="C36" s="56">
        <v>64</v>
      </c>
      <c r="D36" s="56">
        <v>77</v>
      </c>
      <c r="E36" s="56">
        <v>55</v>
      </c>
      <c r="F36" s="7">
        <v>318</v>
      </c>
      <c r="G36" s="7"/>
      <c r="H36" s="7"/>
      <c r="I36" s="7"/>
      <c r="J36" s="7"/>
      <c r="K36" s="7"/>
      <c r="M36" s="56"/>
      <c r="N36" s="1"/>
      <c r="O36" s="1"/>
      <c r="P36" s="1"/>
      <c r="Q36" s="1"/>
      <c r="R36" s="1"/>
      <c r="S36" s="1"/>
    </row>
    <row r="37" spans="1:19" x14ac:dyDescent="0.2">
      <c r="A37" s="43" t="s">
        <v>183</v>
      </c>
      <c r="B37" s="58" t="s">
        <v>136</v>
      </c>
      <c r="C37" s="73">
        <v>96</v>
      </c>
      <c r="D37" s="73">
        <v>165</v>
      </c>
      <c r="E37" s="73">
        <v>442</v>
      </c>
      <c r="F37" s="58">
        <v>872</v>
      </c>
      <c r="G37" s="58"/>
      <c r="H37" s="58"/>
      <c r="I37" s="58"/>
      <c r="J37" s="58"/>
      <c r="K37" s="58"/>
      <c r="M37" s="56"/>
      <c r="N37" s="1"/>
      <c r="O37" s="1"/>
      <c r="P37" s="1"/>
      <c r="Q37" s="1"/>
      <c r="R37" s="1"/>
      <c r="S37" s="1"/>
    </row>
    <row r="38" spans="1:19" s="26" customFormat="1" x14ac:dyDescent="0.2">
      <c r="A38" s="26" t="s">
        <v>184</v>
      </c>
      <c r="B38" s="62">
        <f>B36</f>
        <v>62</v>
      </c>
      <c r="C38" s="74">
        <v>160</v>
      </c>
      <c r="D38" s="74">
        <v>242</v>
      </c>
      <c r="E38" s="74">
        <v>497</v>
      </c>
      <c r="F38" s="62">
        <v>1190</v>
      </c>
      <c r="G38" s="62">
        <v>1519</v>
      </c>
      <c r="H38" s="62">
        <v>996</v>
      </c>
      <c r="I38" s="62">
        <v>666</v>
      </c>
      <c r="J38" s="62">
        <v>669</v>
      </c>
      <c r="K38" s="62">
        <v>442</v>
      </c>
      <c r="M38" s="74"/>
      <c r="N38" s="3"/>
      <c r="O38" s="3"/>
      <c r="P38" s="3"/>
      <c r="Q38" s="3"/>
      <c r="R38" s="3"/>
      <c r="S38" s="3"/>
    </row>
    <row r="39" spans="1:19" x14ac:dyDescent="0.2">
      <c r="E39" s="56"/>
      <c r="F39" s="7"/>
      <c r="G39" s="7"/>
      <c r="H39" s="7"/>
      <c r="I39" s="7"/>
      <c r="J39" s="7"/>
      <c r="K39" s="7"/>
      <c r="L39" s="3"/>
      <c r="M39" s="1"/>
      <c r="N39" s="1"/>
      <c r="O39" s="1"/>
      <c r="P39" s="1"/>
      <c r="Q39" s="1"/>
      <c r="R39" s="1"/>
      <c r="S39" s="1"/>
    </row>
    <row r="40" spans="1:19" x14ac:dyDescent="0.2">
      <c r="A40" s="26" t="s">
        <v>115</v>
      </c>
      <c r="B40" s="62"/>
      <c r="C40" s="26"/>
      <c r="D40" s="26"/>
      <c r="E40" s="74"/>
      <c r="F40" s="134"/>
      <c r="G40" s="134"/>
      <c r="H40" s="134"/>
      <c r="I40" s="134"/>
      <c r="J40" s="134"/>
      <c r="K40" s="134"/>
      <c r="L40" s="3"/>
    </row>
    <row r="41" spans="1:19" ht="14.25" x14ac:dyDescent="0.2">
      <c r="A41" s="119" t="s">
        <v>195</v>
      </c>
      <c r="B41" s="135">
        <v>18.37</v>
      </c>
      <c r="C41" s="31">
        <v>29.83</v>
      </c>
      <c r="D41" s="31">
        <v>13.603585925530398</v>
      </c>
      <c r="E41" s="31">
        <v>7.93</v>
      </c>
      <c r="F41" s="31">
        <v>12.27</v>
      </c>
      <c r="G41" s="31">
        <v>14.56</v>
      </c>
      <c r="H41" s="31">
        <v>13.12</v>
      </c>
      <c r="I41" s="31">
        <v>11.23</v>
      </c>
      <c r="J41" s="31">
        <v>11.56</v>
      </c>
      <c r="K41" s="31">
        <v>5.41</v>
      </c>
      <c r="L41" s="3"/>
    </row>
    <row r="42" spans="1:19" x14ac:dyDescent="0.2">
      <c r="A42" s="119" t="s">
        <v>149</v>
      </c>
      <c r="B42" s="135">
        <v>18.37</v>
      </c>
      <c r="C42" s="31">
        <v>17.09</v>
      </c>
      <c r="D42" s="31">
        <v>13.440875702264011</v>
      </c>
      <c r="E42" s="31">
        <v>7.2753745412217246</v>
      </c>
      <c r="F42" s="31">
        <v>10.95607674042434</v>
      </c>
      <c r="G42" s="31"/>
      <c r="H42" s="31"/>
      <c r="I42" s="31"/>
      <c r="J42" s="31"/>
      <c r="K42" s="31"/>
      <c r="L42" s="3"/>
    </row>
    <row r="43" spans="1:19" x14ac:dyDescent="0.2">
      <c r="A43" s="119" t="s">
        <v>150</v>
      </c>
      <c r="B43" s="7" t="s">
        <v>136</v>
      </c>
      <c r="C43" s="31">
        <v>12.74</v>
      </c>
      <c r="D43" s="31">
        <v>0.16271022326641035</v>
      </c>
      <c r="E43" s="31">
        <v>0.65108555830841519</v>
      </c>
      <c r="F43" s="31">
        <v>1.3176783665100389</v>
      </c>
      <c r="G43" s="31"/>
      <c r="H43" s="31"/>
      <c r="I43" s="31"/>
      <c r="J43" s="31"/>
      <c r="K43" s="31"/>
      <c r="L43" s="3"/>
    </row>
    <row r="44" spans="1:19" x14ac:dyDescent="0.2">
      <c r="C44" s="31"/>
      <c r="D44" s="31"/>
      <c r="E44" s="31"/>
      <c r="F44" s="31"/>
      <c r="G44" s="31"/>
      <c r="H44" s="31"/>
      <c r="I44" s="31"/>
      <c r="J44" s="31"/>
      <c r="K44" s="31"/>
      <c r="L44" s="3"/>
    </row>
    <row r="45" spans="1:19" ht="14.25" x14ac:dyDescent="0.2">
      <c r="A45" s="119" t="s">
        <v>219</v>
      </c>
      <c r="B45" s="135">
        <v>8.75</v>
      </c>
      <c r="C45" s="31">
        <v>8.25</v>
      </c>
      <c r="D45" s="31">
        <v>7.75</v>
      </c>
      <c r="E45" s="31">
        <v>7.25</v>
      </c>
      <c r="F45" s="31">
        <v>7</v>
      </c>
      <c r="G45" s="31">
        <v>6.75</v>
      </c>
      <c r="H45" s="31">
        <v>6.25</v>
      </c>
      <c r="I45" s="31">
        <v>5.75</v>
      </c>
      <c r="J45" s="31">
        <v>5.75</v>
      </c>
      <c r="K45" s="31"/>
      <c r="L45" s="3"/>
    </row>
    <row r="46" spans="1:19" ht="14.25" x14ac:dyDescent="0.2">
      <c r="A46" s="119" t="s">
        <v>220</v>
      </c>
      <c r="B46" s="120">
        <v>689</v>
      </c>
      <c r="C46" s="120">
        <v>700.3</v>
      </c>
      <c r="D46" s="120">
        <v>702.3</v>
      </c>
      <c r="E46" s="120">
        <v>702.3</v>
      </c>
      <c r="F46" s="120">
        <v>702.3</v>
      </c>
      <c r="G46" s="120">
        <v>702.3</v>
      </c>
      <c r="H46" s="120">
        <v>702.3</v>
      </c>
      <c r="I46" s="120">
        <v>702.3</v>
      </c>
      <c r="J46" s="120">
        <v>702.3</v>
      </c>
      <c r="K46" s="120">
        <v>702.3</v>
      </c>
      <c r="L46" s="3"/>
    </row>
    <row r="47" spans="1:19" s="26" customFormat="1" x14ac:dyDescent="0.2">
      <c r="B47" s="62"/>
      <c r="E47" s="74"/>
      <c r="F47" s="136"/>
      <c r="G47" s="136"/>
      <c r="H47" s="136"/>
      <c r="I47" s="136"/>
      <c r="J47" s="136"/>
      <c r="K47" s="136"/>
      <c r="L47" s="3"/>
    </row>
    <row r="48" spans="1:19" x14ac:dyDescent="0.2">
      <c r="A48" s="42" t="s">
        <v>116</v>
      </c>
      <c r="B48" s="126"/>
      <c r="C48" s="42"/>
      <c r="D48" s="42"/>
      <c r="E48" s="76"/>
      <c r="F48" s="25"/>
      <c r="G48" s="25"/>
      <c r="H48" s="25"/>
      <c r="I48" s="25"/>
      <c r="J48" s="25"/>
      <c r="K48" s="25"/>
      <c r="L48" s="3"/>
    </row>
    <row r="49" spans="1:12" x14ac:dyDescent="0.2">
      <c r="A49" s="137" t="s">
        <v>81</v>
      </c>
      <c r="B49" s="23"/>
      <c r="C49" s="137"/>
      <c r="D49" s="137"/>
      <c r="I49" s="134"/>
      <c r="J49" s="134"/>
      <c r="K49" s="134"/>
      <c r="L49" s="3"/>
    </row>
    <row r="50" spans="1:12" ht="14.25" x14ac:dyDescent="0.2">
      <c r="A50" s="119" t="s">
        <v>221</v>
      </c>
      <c r="B50" s="7">
        <v>27468</v>
      </c>
      <c r="C50" s="79">
        <v>28599</v>
      </c>
      <c r="D50" s="79">
        <v>27729</v>
      </c>
      <c r="E50" s="79">
        <v>24708</v>
      </c>
      <c r="F50" s="79">
        <v>21255</v>
      </c>
      <c r="G50" s="79">
        <v>21170</v>
      </c>
      <c r="H50" s="79">
        <v>22075</v>
      </c>
      <c r="I50" s="7"/>
      <c r="J50" s="7"/>
      <c r="K50" s="7"/>
      <c r="L50" s="3"/>
    </row>
    <row r="51" spans="1:12" ht="14.25" x14ac:dyDescent="0.2">
      <c r="A51" s="119" t="s">
        <v>222</v>
      </c>
      <c r="B51" s="7">
        <v>75095</v>
      </c>
      <c r="C51" s="79">
        <v>78892</v>
      </c>
      <c r="D51" s="79">
        <v>79912</v>
      </c>
      <c r="E51" s="79">
        <v>72241</v>
      </c>
      <c r="F51" s="79">
        <v>55821</v>
      </c>
      <c r="G51" s="79">
        <v>75146</v>
      </c>
      <c r="H51" s="79">
        <v>76169</v>
      </c>
      <c r="I51" s="7"/>
      <c r="J51" s="7"/>
      <c r="K51" s="7"/>
      <c r="L51" s="3"/>
    </row>
    <row r="52" spans="1:12" x14ac:dyDescent="0.2">
      <c r="A52" s="119" t="s">
        <v>87</v>
      </c>
      <c r="B52" s="7">
        <v>35904</v>
      </c>
      <c r="C52" s="79">
        <v>38067</v>
      </c>
      <c r="D52" s="79">
        <v>39481</v>
      </c>
      <c r="E52" s="79">
        <v>34393</v>
      </c>
      <c r="F52" s="79">
        <v>24392</v>
      </c>
      <c r="G52" s="79">
        <v>25418</v>
      </c>
      <c r="H52" s="79">
        <v>30731</v>
      </c>
      <c r="I52" s="7"/>
      <c r="J52" s="7"/>
      <c r="K52" s="7"/>
    </row>
    <row r="53" spans="1:12" x14ac:dyDescent="0.2">
      <c r="A53" s="119" t="s">
        <v>15</v>
      </c>
      <c r="B53" s="7">
        <v>27</v>
      </c>
      <c r="C53" s="80">
        <v>-12</v>
      </c>
      <c r="D53" s="80">
        <v>25</v>
      </c>
      <c r="E53" s="80">
        <v>-22</v>
      </c>
      <c r="F53" s="80">
        <v>-2</v>
      </c>
      <c r="G53" s="82">
        <v>18</v>
      </c>
      <c r="H53" s="81" t="s">
        <v>136</v>
      </c>
      <c r="I53" s="7"/>
      <c r="J53" s="7"/>
      <c r="K53" s="7"/>
    </row>
    <row r="54" spans="1:12" x14ac:dyDescent="0.2">
      <c r="A54" s="16" t="s">
        <v>16</v>
      </c>
      <c r="B54" s="130">
        <f>SUM(B50:B53)</f>
        <v>138494</v>
      </c>
      <c r="C54" s="131">
        <v>145546</v>
      </c>
      <c r="D54" s="131">
        <v>147147</v>
      </c>
      <c r="E54" s="131">
        <v>131320</v>
      </c>
      <c r="F54" s="131">
        <v>101466</v>
      </c>
      <c r="G54" s="131">
        <v>121752</v>
      </c>
      <c r="H54" s="131">
        <v>128975</v>
      </c>
      <c r="I54" s="130">
        <v>118500</v>
      </c>
      <c r="J54" s="130">
        <v>109265</v>
      </c>
      <c r="K54" s="130">
        <v>101238</v>
      </c>
    </row>
    <row r="55" spans="1:12" x14ac:dyDescent="0.2">
      <c r="A55" s="26"/>
      <c r="B55" s="62"/>
      <c r="C55" s="26"/>
      <c r="D55" s="26"/>
      <c r="E55" s="74"/>
      <c r="F55" s="62"/>
      <c r="G55" s="62"/>
      <c r="H55" s="62"/>
      <c r="I55" s="62"/>
      <c r="J55" s="62"/>
      <c r="K55" s="62"/>
    </row>
    <row r="56" spans="1:12" ht="14.25" x14ac:dyDescent="0.2">
      <c r="A56" s="17" t="s">
        <v>223</v>
      </c>
      <c r="B56" s="138"/>
      <c r="C56" s="17"/>
      <c r="D56" s="17"/>
      <c r="E56" s="77"/>
      <c r="F56" s="23"/>
      <c r="G56" s="23"/>
      <c r="H56" s="23"/>
      <c r="I56" s="23"/>
      <c r="J56" s="23"/>
      <c r="K56" s="23"/>
      <c r="L56" s="17"/>
    </row>
    <row r="57" spans="1:12" ht="12.75" customHeight="1" x14ac:dyDescent="0.2">
      <c r="A57" s="119" t="s">
        <v>221</v>
      </c>
      <c r="B57" s="7">
        <v>4946</v>
      </c>
      <c r="C57" s="79">
        <v>5509</v>
      </c>
      <c r="D57" s="79">
        <v>4037</v>
      </c>
      <c r="E57" s="79">
        <v>2904</v>
      </c>
      <c r="F57" s="79">
        <v>3800</v>
      </c>
      <c r="G57" s="79">
        <v>3668</v>
      </c>
      <c r="H57" s="79">
        <v>3734</v>
      </c>
      <c r="I57" s="7"/>
      <c r="J57" s="7"/>
      <c r="K57" s="7"/>
    </row>
    <row r="58" spans="1:12" ht="14.25" x14ac:dyDescent="0.2">
      <c r="A58" s="119" t="s">
        <v>222</v>
      </c>
      <c r="B58" s="7">
        <v>9605</v>
      </c>
      <c r="C58" s="79">
        <v>9509</v>
      </c>
      <c r="D58" s="79">
        <v>9797</v>
      </c>
      <c r="E58" s="79">
        <v>6354</v>
      </c>
      <c r="F58" s="79">
        <v>5767</v>
      </c>
      <c r="G58" s="79">
        <v>11538</v>
      </c>
      <c r="H58" s="79">
        <v>8333</v>
      </c>
      <c r="I58" s="7"/>
      <c r="J58" s="7"/>
      <c r="K58" s="7"/>
    </row>
    <row r="59" spans="1:12" x14ac:dyDescent="0.2">
      <c r="A59" s="119" t="s">
        <v>87</v>
      </c>
      <c r="B59" s="7">
        <v>6364</v>
      </c>
      <c r="C59" s="79">
        <v>6829</v>
      </c>
      <c r="D59" s="79">
        <v>6288</v>
      </c>
      <c r="E59" s="79">
        <v>3843</v>
      </c>
      <c r="F59" s="79">
        <v>2673</v>
      </c>
      <c r="G59" s="79">
        <v>3317</v>
      </c>
      <c r="H59" s="79">
        <v>4463</v>
      </c>
      <c r="I59" s="7"/>
      <c r="J59" s="7"/>
      <c r="K59" s="7"/>
    </row>
    <row r="60" spans="1:12" x14ac:dyDescent="0.2">
      <c r="A60" s="119" t="s">
        <v>15</v>
      </c>
      <c r="B60" s="7">
        <v>-1343</v>
      </c>
      <c r="C60" s="80">
        <v>-1503</v>
      </c>
      <c r="D60" s="80">
        <v>-1224</v>
      </c>
      <c r="E60" s="80">
        <v>-1054</v>
      </c>
      <c r="F60" s="80">
        <v>-789</v>
      </c>
      <c r="G60" s="82">
        <v>-897</v>
      </c>
      <c r="H60" s="82">
        <v>-690</v>
      </c>
      <c r="I60" s="7">
        <v>-591</v>
      </c>
      <c r="J60" s="7">
        <v>-620</v>
      </c>
      <c r="K60" s="7">
        <v>-577</v>
      </c>
    </row>
    <row r="61" spans="1:12" ht="14.25" x14ac:dyDescent="0.2">
      <c r="A61" s="16" t="s">
        <v>224</v>
      </c>
      <c r="B61" s="130">
        <f>SUM(B57:B60)</f>
        <v>19572</v>
      </c>
      <c r="C61" s="131">
        <v>20344</v>
      </c>
      <c r="D61" s="131">
        <v>18898</v>
      </c>
      <c r="E61" s="131">
        <v>12047</v>
      </c>
      <c r="F61" s="131">
        <v>11451</v>
      </c>
      <c r="G61" s="131">
        <v>17626</v>
      </c>
      <c r="H61" s="131">
        <v>15840</v>
      </c>
      <c r="I61" s="130">
        <v>12935</v>
      </c>
      <c r="J61" s="130">
        <v>13405</v>
      </c>
      <c r="K61" s="130">
        <v>11992</v>
      </c>
      <c r="L61" s="26"/>
    </row>
    <row r="62" spans="1:12" x14ac:dyDescent="0.2">
      <c r="E62" s="56"/>
      <c r="I62" s="139"/>
      <c r="J62" s="139"/>
      <c r="K62" s="139"/>
    </row>
    <row r="63" spans="1:12" ht="14.25" x14ac:dyDescent="0.2">
      <c r="A63" s="83" t="s">
        <v>197</v>
      </c>
      <c r="B63" s="140"/>
      <c r="E63" s="56"/>
      <c r="I63" s="51"/>
      <c r="J63" s="139"/>
      <c r="K63" s="139"/>
    </row>
    <row r="64" spans="1:12" ht="14.25" x14ac:dyDescent="0.2">
      <c r="A64" s="64" t="s">
        <v>191</v>
      </c>
      <c r="B64" s="141"/>
      <c r="C64" s="64"/>
      <c r="D64" s="64"/>
      <c r="E64" s="78"/>
      <c r="F64" s="64"/>
      <c r="G64" s="64"/>
    </row>
    <row r="65" spans="1:7" ht="14.25" x14ac:dyDescent="0.2">
      <c r="A65" s="64" t="s">
        <v>194</v>
      </c>
      <c r="B65" s="141"/>
      <c r="C65" s="64"/>
      <c r="D65" s="64"/>
      <c r="E65" s="78"/>
      <c r="F65" s="64"/>
      <c r="G65" s="64"/>
    </row>
    <row r="66" spans="1:7" ht="14.25" x14ac:dyDescent="0.2">
      <c r="A66" s="64" t="s">
        <v>216</v>
      </c>
      <c r="B66" s="141"/>
      <c r="C66" s="64"/>
      <c r="D66" s="64"/>
      <c r="E66" s="78"/>
    </row>
    <row r="67" spans="1:7" ht="14.25" x14ac:dyDescent="0.2">
      <c r="A67" s="119" t="s">
        <v>196</v>
      </c>
      <c r="B67" s="141"/>
      <c r="C67" s="64"/>
      <c r="D67" s="64"/>
      <c r="E67" s="64"/>
    </row>
    <row r="68" spans="1:7" ht="14.25" x14ac:dyDescent="0.2">
      <c r="A68" s="64" t="s">
        <v>217</v>
      </c>
      <c r="B68" s="141"/>
      <c r="C68" s="64"/>
      <c r="D68" s="64"/>
      <c r="E68" s="78"/>
      <c r="F68" s="64"/>
      <c r="G68" s="64"/>
    </row>
    <row r="69" spans="1:7" ht="14.25" x14ac:dyDescent="0.2">
      <c r="A69" s="64" t="s">
        <v>218</v>
      </c>
      <c r="B69" s="141"/>
      <c r="C69" s="64"/>
      <c r="D69" s="64"/>
      <c r="E69" s="78"/>
    </row>
  </sheetData>
  <phoneticPr fontId="0" type="noConversion"/>
  <pageMargins left="0.75" right="0.75" top="1" bottom="1" header="0.5" footer="0.5"/>
  <pageSetup paperSize="9" scale="77" orientation="landscape" horizontalDpi="525" verticalDpi="525" r:id="rId1"/>
  <headerFooter alignWithMargins="0">
    <oddFooter>&amp;L&amp;1#&amp;"Calibri"&amp;10&amp;K000000Essity Internal&amp;R&amp;1#&amp;"Calibri"&amp;10&amp;K000000Essity Internal</oddFooter>
  </headerFooter>
  <customProperties>
    <customPr name="_pios_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indexed="12"/>
    <pageSetUpPr fitToPage="1"/>
  </sheetPr>
  <dimension ref="A1:V70"/>
  <sheetViews>
    <sheetView showGridLines="0" zoomScale="85" zoomScaleNormal="85" workbookViewId="0">
      <selection activeCell="B61" activeCellId="3" sqref="B51 B58 B59 B61"/>
    </sheetView>
  </sheetViews>
  <sheetFormatPr defaultColWidth="9.140625" defaultRowHeight="12.75" x14ac:dyDescent="0.2"/>
  <cols>
    <col min="1" max="1" width="53.7109375" style="119" customWidth="1"/>
    <col min="2" max="2" width="12.28515625" style="119" customWidth="1"/>
    <col min="3" max="3" width="1.85546875" style="119" customWidth="1"/>
    <col min="4" max="4" width="11.28515625" style="146" customWidth="1"/>
    <col min="5" max="5" width="1.85546875" style="146" customWidth="1"/>
    <col min="6" max="6" width="12.140625" style="146" customWidth="1"/>
    <col min="7" max="7" width="1.85546875" style="146" customWidth="1"/>
    <col min="8" max="8" width="9" style="119" bestFit="1" customWidth="1"/>
    <col min="9" max="9" width="11.85546875" style="119" customWidth="1"/>
    <col min="10" max="10" width="9.28515625" style="119" customWidth="1"/>
    <col min="11" max="14" width="10.42578125" style="119" customWidth="1"/>
    <col min="15" max="15" width="9.140625" style="119"/>
    <col min="16" max="16" width="10.28515625" style="119" bestFit="1" customWidth="1"/>
    <col min="17" max="16384" width="9.140625" style="119"/>
  </cols>
  <sheetData>
    <row r="1" spans="1:22" s="2" customFormat="1" ht="18" x14ac:dyDescent="0.25">
      <c r="A1" s="8" t="s">
        <v>46</v>
      </c>
      <c r="B1" s="8"/>
      <c r="C1" s="8"/>
      <c r="D1" s="89"/>
      <c r="E1" s="89"/>
      <c r="F1" s="89"/>
      <c r="G1" s="89"/>
      <c r="H1" s="8"/>
      <c r="I1" s="8"/>
      <c r="J1" s="4"/>
      <c r="K1" s="4"/>
      <c r="L1" s="4"/>
      <c r="M1" s="4"/>
      <c r="N1" s="4"/>
      <c r="O1" s="124"/>
      <c r="P1" s="51"/>
      <c r="Q1" s="51"/>
      <c r="R1" s="51"/>
    </row>
    <row r="2" spans="1:22" s="1" customFormat="1" x14ac:dyDescent="0.2">
      <c r="D2" s="144"/>
      <c r="E2" s="144"/>
      <c r="F2" s="144"/>
      <c r="G2" s="144"/>
      <c r="O2" s="3"/>
      <c r="P2" s="3"/>
      <c r="Q2" s="3"/>
      <c r="R2" s="3"/>
    </row>
    <row r="3" spans="1:22" ht="25.5" x14ac:dyDescent="0.2">
      <c r="A3" s="125" t="s">
        <v>23</v>
      </c>
      <c r="B3" s="90" t="s">
        <v>189</v>
      </c>
      <c r="C3" s="125"/>
      <c r="D3" s="90" t="s">
        <v>168</v>
      </c>
      <c r="E3" s="90"/>
      <c r="F3" s="90" t="s">
        <v>142</v>
      </c>
      <c r="G3" s="90"/>
      <c r="H3" s="24" t="s">
        <v>130</v>
      </c>
      <c r="I3" s="24" t="s">
        <v>123</v>
      </c>
      <c r="J3" s="24" t="s">
        <v>120</v>
      </c>
      <c r="K3" s="24" t="s">
        <v>103</v>
      </c>
      <c r="L3" s="24" t="s">
        <v>101</v>
      </c>
      <c r="M3" s="24" t="s">
        <v>97</v>
      </c>
      <c r="N3" s="24" t="s">
        <v>96</v>
      </c>
      <c r="O3" s="1"/>
      <c r="P3" s="1"/>
      <c r="Q3" s="1"/>
      <c r="R3" s="1"/>
      <c r="S3" s="1"/>
      <c r="T3" s="1"/>
      <c r="U3" s="1"/>
    </row>
    <row r="4" spans="1:22" x14ac:dyDescent="0.2">
      <c r="A4" s="116" t="s">
        <v>75</v>
      </c>
      <c r="B4" s="116"/>
      <c r="C4" s="116"/>
      <c r="D4" s="145"/>
      <c r="E4" s="145"/>
      <c r="F4" s="145"/>
      <c r="G4" s="145"/>
      <c r="H4" s="44"/>
      <c r="I4" s="44"/>
      <c r="J4" s="7"/>
      <c r="K4" s="7"/>
      <c r="L4" s="7"/>
      <c r="M4" s="7"/>
      <c r="N4" s="7"/>
      <c r="O4" s="1"/>
      <c r="P4" s="1"/>
      <c r="Q4" s="1"/>
      <c r="R4" s="1"/>
      <c r="S4" s="1"/>
      <c r="T4" s="1"/>
      <c r="U4" s="1"/>
      <c r="V4" s="1"/>
    </row>
    <row r="5" spans="1:22" x14ac:dyDescent="0.2">
      <c r="A5" s="116" t="s">
        <v>47</v>
      </c>
      <c r="B5" s="116"/>
      <c r="C5" s="116"/>
      <c r="D5" s="91"/>
      <c r="E5" s="91"/>
      <c r="F5" s="91"/>
      <c r="G5" s="91"/>
      <c r="H5" s="44"/>
      <c r="I5" s="44"/>
      <c r="J5" s="7"/>
      <c r="K5" s="7"/>
      <c r="L5" s="7"/>
      <c r="M5" s="7"/>
      <c r="N5" s="7"/>
      <c r="O5" s="1"/>
      <c r="P5" s="1"/>
      <c r="Q5" s="1"/>
      <c r="R5" s="1"/>
      <c r="S5" s="1"/>
      <c r="T5" s="1"/>
      <c r="U5" s="1"/>
      <c r="V5" s="1"/>
    </row>
    <row r="6" spans="1:22" x14ac:dyDescent="0.2">
      <c r="A6" s="119" t="s">
        <v>26</v>
      </c>
      <c r="B6" s="97">
        <v>36861</v>
      </c>
      <c r="D6" s="97">
        <v>41137</v>
      </c>
      <c r="E6" s="97"/>
      <c r="F6" s="97">
        <v>39337</v>
      </c>
      <c r="G6" s="97"/>
      <c r="H6" s="97">
        <v>44786</v>
      </c>
      <c r="I6" s="7">
        <v>37803</v>
      </c>
      <c r="J6" s="7">
        <v>32324</v>
      </c>
      <c r="K6" s="7">
        <v>34581</v>
      </c>
      <c r="L6" s="7">
        <v>33553</v>
      </c>
      <c r="M6" s="7">
        <v>31697</v>
      </c>
      <c r="N6" s="7">
        <v>19253</v>
      </c>
      <c r="O6" s="1"/>
      <c r="P6" s="70"/>
      <c r="Q6" s="1"/>
      <c r="R6" s="1"/>
      <c r="S6" s="1"/>
      <c r="T6" s="1"/>
      <c r="U6" s="1"/>
      <c r="V6" s="1"/>
    </row>
    <row r="7" spans="1:22" x14ac:dyDescent="0.2">
      <c r="A7" s="1" t="s">
        <v>171</v>
      </c>
      <c r="B7" s="98">
        <v>18273</v>
      </c>
      <c r="D7" s="98">
        <v>20734</v>
      </c>
      <c r="E7" s="98"/>
      <c r="F7" s="98">
        <v>21345</v>
      </c>
      <c r="G7" s="98"/>
      <c r="H7" s="98">
        <v>25346</v>
      </c>
      <c r="I7" s="7">
        <v>21806</v>
      </c>
      <c r="J7" s="7">
        <v>18574</v>
      </c>
      <c r="K7" s="7">
        <v>21182</v>
      </c>
      <c r="L7" s="7">
        <v>21475</v>
      </c>
      <c r="M7" s="7">
        <v>21424</v>
      </c>
      <c r="N7" s="7">
        <v>7665</v>
      </c>
      <c r="O7" s="1"/>
      <c r="P7" s="70"/>
      <c r="Q7" s="1"/>
      <c r="R7" s="1"/>
      <c r="S7" s="1"/>
      <c r="T7" s="1"/>
      <c r="U7" s="1"/>
      <c r="V7" s="1"/>
    </row>
    <row r="8" spans="1:22" x14ac:dyDescent="0.2">
      <c r="A8" s="119" t="s">
        <v>112</v>
      </c>
      <c r="B8" s="97">
        <v>46308</v>
      </c>
      <c r="D8" s="97">
        <v>48304</v>
      </c>
      <c r="E8" s="97"/>
      <c r="F8" s="97">
        <v>44909</v>
      </c>
      <c r="G8" s="97"/>
      <c r="H8" s="97">
        <v>57471</v>
      </c>
      <c r="I8" s="7">
        <v>53965</v>
      </c>
      <c r="J8" s="7">
        <v>49019</v>
      </c>
      <c r="K8" s="7">
        <v>53079</v>
      </c>
      <c r="L8" s="7">
        <v>51673</v>
      </c>
      <c r="M8" s="7">
        <v>48482</v>
      </c>
      <c r="N8" s="7">
        <v>47494</v>
      </c>
      <c r="O8" s="1"/>
      <c r="P8" s="70"/>
      <c r="Q8" s="1"/>
      <c r="R8" s="1"/>
      <c r="S8" s="1"/>
      <c r="T8" s="1"/>
      <c r="U8" s="1"/>
      <c r="V8" s="1"/>
    </row>
    <row r="9" spans="1:22" x14ac:dyDescent="0.2">
      <c r="A9" s="1" t="s">
        <v>172</v>
      </c>
      <c r="B9" s="97">
        <v>3752</v>
      </c>
      <c r="D9" s="97">
        <v>4088</v>
      </c>
      <c r="E9" s="97"/>
      <c r="F9" s="97">
        <v>3934</v>
      </c>
      <c r="G9" s="97"/>
      <c r="H9" s="97">
        <v>5427</v>
      </c>
      <c r="I9" s="7">
        <v>4953</v>
      </c>
      <c r="J9" s="7">
        <v>4612</v>
      </c>
      <c r="K9" s="7">
        <v>3821</v>
      </c>
      <c r="L9" s="88">
        <v>0</v>
      </c>
      <c r="M9" s="88">
        <v>0</v>
      </c>
      <c r="N9" s="88">
        <v>0</v>
      </c>
      <c r="O9" s="1"/>
      <c r="P9" s="70"/>
      <c r="Q9" s="1"/>
      <c r="R9" s="1"/>
      <c r="S9" s="1"/>
      <c r="T9" s="1"/>
      <c r="U9" s="1"/>
      <c r="V9" s="1"/>
    </row>
    <row r="10" spans="1:22" x14ac:dyDescent="0.2">
      <c r="A10" s="1" t="s">
        <v>173</v>
      </c>
      <c r="B10" s="97">
        <v>307</v>
      </c>
      <c r="D10" s="97">
        <v>351</v>
      </c>
      <c r="E10" s="97"/>
      <c r="F10" s="97">
        <v>294</v>
      </c>
      <c r="G10" s="97"/>
      <c r="H10" s="97">
        <v>291</v>
      </c>
      <c r="I10" s="7">
        <v>239</v>
      </c>
      <c r="J10" s="7">
        <v>847</v>
      </c>
      <c r="K10" s="7">
        <v>865</v>
      </c>
      <c r="L10" s="7">
        <v>777</v>
      </c>
      <c r="M10" s="7">
        <v>1062</v>
      </c>
      <c r="N10" s="7">
        <v>1096</v>
      </c>
      <c r="O10" s="1"/>
      <c r="P10" s="70"/>
      <c r="Q10" s="1"/>
      <c r="R10" s="1"/>
      <c r="S10" s="1"/>
      <c r="T10" s="1"/>
      <c r="U10" s="1"/>
      <c r="V10" s="1"/>
    </row>
    <row r="11" spans="1:22" x14ac:dyDescent="0.2">
      <c r="A11" s="119" t="s">
        <v>27</v>
      </c>
      <c r="B11" s="98">
        <v>8</v>
      </c>
      <c r="D11" s="98">
        <v>8</v>
      </c>
      <c r="E11" s="98"/>
      <c r="F11" s="98">
        <v>6</v>
      </c>
      <c r="G11" s="98"/>
      <c r="H11" s="98">
        <v>6</v>
      </c>
      <c r="I11" s="7">
        <v>7</v>
      </c>
      <c r="J11" s="7">
        <v>7</v>
      </c>
      <c r="K11" s="7">
        <v>8</v>
      </c>
      <c r="L11" s="7">
        <v>29</v>
      </c>
      <c r="M11" s="7">
        <v>32</v>
      </c>
      <c r="N11" s="7">
        <v>32</v>
      </c>
      <c r="O11" s="1"/>
      <c r="P11" s="70"/>
      <c r="Q11" s="1"/>
      <c r="R11" s="1"/>
      <c r="S11" s="1"/>
      <c r="T11" s="1"/>
      <c r="U11" s="1"/>
      <c r="V11" s="1"/>
    </row>
    <row r="12" spans="1:22" x14ac:dyDescent="0.2">
      <c r="A12" s="119" t="s">
        <v>48</v>
      </c>
      <c r="B12" s="98">
        <v>4340</v>
      </c>
      <c r="D12" s="98">
        <v>2475</v>
      </c>
      <c r="E12" s="98"/>
      <c r="F12" s="98">
        <v>3072</v>
      </c>
      <c r="G12" s="98"/>
      <c r="H12" s="98">
        <v>1965</v>
      </c>
      <c r="I12" s="7">
        <v>1439</v>
      </c>
      <c r="J12" s="7">
        <v>2817</v>
      </c>
      <c r="K12" s="7">
        <v>2841</v>
      </c>
      <c r="L12" s="7">
        <v>1117</v>
      </c>
      <c r="M12" s="7">
        <v>1148</v>
      </c>
      <c r="N12" s="7">
        <v>335</v>
      </c>
      <c r="O12" s="1"/>
      <c r="P12" s="70"/>
      <c r="Q12" s="1"/>
      <c r="R12" s="1"/>
      <c r="S12" s="1"/>
      <c r="T12" s="1"/>
      <c r="U12" s="1"/>
      <c r="V12" s="1"/>
    </row>
    <row r="13" spans="1:22" x14ac:dyDescent="0.2">
      <c r="A13" s="119" t="s">
        <v>88</v>
      </c>
      <c r="B13" s="97" t="s">
        <v>136</v>
      </c>
      <c r="D13" s="97">
        <v>0</v>
      </c>
      <c r="E13" s="97"/>
      <c r="F13" s="97">
        <v>0</v>
      </c>
      <c r="G13" s="97"/>
      <c r="H13" s="99">
        <v>0</v>
      </c>
      <c r="I13" s="18">
        <v>0</v>
      </c>
      <c r="J13" s="18">
        <v>0</v>
      </c>
      <c r="K13" s="18">
        <v>0</v>
      </c>
      <c r="L13" s="18">
        <v>0</v>
      </c>
      <c r="M13" s="18">
        <v>0</v>
      </c>
      <c r="N13" s="18">
        <v>0</v>
      </c>
      <c r="O13" s="1"/>
      <c r="P13" s="70"/>
      <c r="Q13" s="1"/>
      <c r="R13" s="1"/>
      <c r="S13" s="1"/>
      <c r="T13" s="1"/>
      <c r="U13" s="1"/>
      <c r="V13" s="1"/>
    </row>
    <row r="14" spans="1:22" x14ac:dyDescent="0.2">
      <c r="A14" s="119" t="s">
        <v>89</v>
      </c>
      <c r="B14" s="97" t="s">
        <v>136</v>
      </c>
      <c r="D14" s="97">
        <v>0</v>
      </c>
      <c r="E14" s="97"/>
      <c r="F14" s="97">
        <v>0</v>
      </c>
      <c r="G14" s="97"/>
      <c r="H14" s="99">
        <v>0</v>
      </c>
      <c r="I14" s="18">
        <v>0</v>
      </c>
      <c r="J14" s="18">
        <v>0</v>
      </c>
      <c r="K14" s="18">
        <v>0</v>
      </c>
      <c r="L14" s="18">
        <v>0</v>
      </c>
      <c r="M14" s="18">
        <v>0</v>
      </c>
      <c r="N14" s="18">
        <v>3</v>
      </c>
      <c r="O14" s="1"/>
      <c r="P14" s="70"/>
      <c r="Q14" s="1"/>
      <c r="R14" s="1"/>
      <c r="S14" s="1"/>
      <c r="T14" s="1"/>
      <c r="U14" s="1"/>
      <c r="V14" s="1"/>
    </row>
    <row r="15" spans="1:22" x14ac:dyDescent="0.2">
      <c r="A15" s="119" t="s">
        <v>49</v>
      </c>
      <c r="B15" s="98">
        <v>142</v>
      </c>
      <c r="D15" s="98">
        <v>128</v>
      </c>
      <c r="E15" s="98"/>
      <c r="F15" s="98">
        <v>117</v>
      </c>
      <c r="G15" s="98"/>
      <c r="H15" s="98">
        <v>123</v>
      </c>
      <c r="I15" s="7">
        <v>412</v>
      </c>
      <c r="J15" s="7">
        <v>738</v>
      </c>
      <c r="K15" s="7">
        <v>694</v>
      </c>
      <c r="L15" s="7">
        <v>634</v>
      </c>
      <c r="M15" s="7">
        <v>552</v>
      </c>
      <c r="N15" s="7">
        <v>714</v>
      </c>
      <c r="O15" s="1"/>
      <c r="P15" s="70"/>
      <c r="Q15" s="1"/>
      <c r="R15" s="1"/>
      <c r="S15" s="1"/>
      <c r="T15" s="1"/>
      <c r="U15" s="1"/>
      <c r="V15" s="1"/>
    </row>
    <row r="16" spans="1:22" x14ac:dyDescent="0.2">
      <c r="A16" s="119" t="s">
        <v>50</v>
      </c>
      <c r="B16" s="97">
        <v>2122</v>
      </c>
      <c r="D16" s="97">
        <v>2326</v>
      </c>
      <c r="E16" s="97"/>
      <c r="F16" s="97">
        <v>2343</v>
      </c>
      <c r="G16" s="97"/>
      <c r="H16" s="97">
        <v>2545</v>
      </c>
      <c r="I16" s="7">
        <v>2012</v>
      </c>
      <c r="J16" s="7">
        <v>1823</v>
      </c>
      <c r="K16" s="7">
        <v>2539</v>
      </c>
      <c r="L16" s="7">
        <v>2158</v>
      </c>
      <c r="M16" s="7">
        <v>2232</v>
      </c>
      <c r="N16" s="7">
        <v>1457</v>
      </c>
      <c r="O16" s="1"/>
      <c r="P16" s="70"/>
      <c r="Q16" s="1"/>
      <c r="R16" s="1"/>
      <c r="T16" s="1"/>
      <c r="U16" s="1"/>
      <c r="V16" s="1"/>
    </row>
    <row r="17" spans="1:22" x14ac:dyDescent="0.2">
      <c r="A17" s="43" t="s">
        <v>51</v>
      </c>
      <c r="B17" s="100">
        <v>725</v>
      </c>
      <c r="C17" s="43"/>
      <c r="D17" s="100">
        <v>824</v>
      </c>
      <c r="E17" s="100"/>
      <c r="F17" s="100">
        <v>745</v>
      </c>
      <c r="G17" s="100"/>
      <c r="H17" s="100">
        <v>1620</v>
      </c>
      <c r="I17" s="58">
        <v>1411</v>
      </c>
      <c r="J17" s="58">
        <v>768</v>
      </c>
      <c r="K17" s="58">
        <v>704</v>
      </c>
      <c r="L17" s="58">
        <v>705</v>
      </c>
      <c r="M17" s="58">
        <v>469</v>
      </c>
      <c r="N17" s="58">
        <v>241</v>
      </c>
      <c r="O17" s="1"/>
      <c r="P17" s="70"/>
      <c r="Q17" s="1"/>
      <c r="R17" s="1"/>
      <c r="S17" s="1"/>
      <c r="T17" s="1"/>
      <c r="U17" s="1"/>
      <c r="V17" s="1"/>
    </row>
    <row r="18" spans="1:22" s="26" customFormat="1" x14ac:dyDescent="0.2">
      <c r="A18" s="26" t="s">
        <v>31</v>
      </c>
      <c r="B18" s="101">
        <v>112838</v>
      </c>
      <c r="D18" s="101">
        <v>120375</v>
      </c>
      <c r="E18" s="101"/>
      <c r="F18" s="101">
        <v>116102</v>
      </c>
      <c r="G18" s="101"/>
      <c r="H18" s="101">
        <v>139580</v>
      </c>
      <c r="I18" s="62">
        <v>124047</v>
      </c>
      <c r="J18" s="62">
        <v>111529</v>
      </c>
      <c r="K18" s="62">
        <v>120314</v>
      </c>
      <c r="L18" s="62">
        <v>112121</v>
      </c>
      <c r="M18" s="62">
        <v>107098</v>
      </c>
      <c r="N18" s="62">
        <v>78290</v>
      </c>
      <c r="O18" s="3"/>
      <c r="P18" s="70"/>
      <c r="Q18" s="119"/>
      <c r="R18" s="3"/>
      <c r="S18" s="3"/>
      <c r="T18" s="3"/>
      <c r="U18" s="3"/>
      <c r="V18" s="3"/>
    </row>
    <row r="19" spans="1:22" x14ac:dyDescent="0.2">
      <c r="B19" s="98"/>
      <c r="D19" s="98"/>
      <c r="E19" s="98"/>
      <c r="F19" s="98"/>
      <c r="G19" s="98"/>
      <c r="H19" s="98"/>
      <c r="I19" s="102"/>
      <c r="J19" s="7"/>
      <c r="K19" s="7"/>
      <c r="L19" s="7"/>
      <c r="M19" s="7"/>
      <c r="N19" s="7"/>
      <c r="O19" s="1"/>
      <c r="P19" s="70"/>
      <c r="Q19" s="1"/>
      <c r="R19" s="1"/>
      <c r="S19" s="1"/>
      <c r="T19" s="1"/>
      <c r="U19" s="1"/>
      <c r="V19" s="1"/>
    </row>
    <row r="20" spans="1:22" s="26" customFormat="1" x14ac:dyDescent="0.2">
      <c r="A20" s="26" t="s">
        <v>52</v>
      </c>
      <c r="B20" s="103"/>
      <c r="D20" s="103"/>
      <c r="E20" s="103"/>
      <c r="F20" s="103"/>
      <c r="G20" s="103"/>
      <c r="H20" s="103"/>
      <c r="I20" s="104"/>
      <c r="J20" s="62"/>
      <c r="K20" s="62"/>
      <c r="L20" s="62"/>
      <c r="M20" s="62"/>
      <c r="N20" s="62"/>
      <c r="O20" s="3"/>
      <c r="P20" s="70"/>
      <c r="Q20" s="3"/>
      <c r="R20" s="3"/>
      <c r="S20" s="3"/>
      <c r="T20" s="3"/>
      <c r="U20" s="3"/>
      <c r="V20" s="3"/>
    </row>
    <row r="21" spans="1:22" x14ac:dyDescent="0.2">
      <c r="A21" s="119" t="s">
        <v>53</v>
      </c>
      <c r="B21" s="97">
        <v>18153</v>
      </c>
      <c r="D21" s="97">
        <v>18914</v>
      </c>
      <c r="E21" s="97"/>
      <c r="F21" s="97">
        <v>17546</v>
      </c>
      <c r="G21" s="97"/>
      <c r="H21" s="97">
        <v>28888</v>
      </c>
      <c r="I21" s="32">
        <v>19339</v>
      </c>
      <c r="J21" s="32">
        <v>16383</v>
      </c>
      <c r="K21" s="32">
        <v>15764</v>
      </c>
      <c r="L21" s="32">
        <v>15234</v>
      </c>
      <c r="M21" s="32">
        <v>13739</v>
      </c>
      <c r="N21" s="32">
        <v>10944</v>
      </c>
      <c r="O21" s="1"/>
      <c r="P21" s="70"/>
      <c r="Q21" s="1"/>
      <c r="R21" s="1"/>
      <c r="S21" s="1"/>
      <c r="T21" s="1"/>
      <c r="U21" s="1"/>
      <c r="V21" s="1"/>
    </row>
    <row r="22" spans="1:22" x14ac:dyDescent="0.2">
      <c r="A22" s="119" t="s">
        <v>54</v>
      </c>
      <c r="B22" s="97">
        <v>21332</v>
      </c>
      <c r="D22" s="97">
        <v>23538</v>
      </c>
      <c r="E22" s="97"/>
      <c r="F22" s="97">
        <v>21920</v>
      </c>
      <c r="G22" s="97"/>
      <c r="H22" s="97">
        <v>25990</v>
      </c>
      <c r="I22" s="32">
        <v>19871</v>
      </c>
      <c r="J22" s="32">
        <v>17825</v>
      </c>
      <c r="K22" s="32">
        <v>19864</v>
      </c>
      <c r="L22" s="32">
        <v>18687</v>
      </c>
      <c r="M22" s="32">
        <v>17607</v>
      </c>
      <c r="N22" s="32">
        <v>15843</v>
      </c>
      <c r="O22" s="1"/>
      <c r="P22" s="70"/>
      <c r="Q22" s="1"/>
      <c r="R22" s="1"/>
      <c r="S22" s="1"/>
      <c r="T22" s="1"/>
      <c r="U22" s="1"/>
      <c r="V22" s="1"/>
    </row>
    <row r="23" spans="1:22" x14ac:dyDescent="0.2">
      <c r="A23" s="119" t="s">
        <v>55</v>
      </c>
      <c r="B23" s="97">
        <v>1626</v>
      </c>
      <c r="D23" s="97">
        <v>1673</v>
      </c>
      <c r="E23" s="97"/>
      <c r="F23" s="97">
        <v>1289</v>
      </c>
      <c r="G23" s="97"/>
      <c r="H23" s="97">
        <v>1152</v>
      </c>
      <c r="I23" s="32">
        <v>952</v>
      </c>
      <c r="J23" s="32">
        <v>760</v>
      </c>
      <c r="K23" s="32">
        <v>745</v>
      </c>
      <c r="L23" s="32">
        <v>2126</v>
      </c>
      <c r="M23" s="32">
        <v>769</v>
      </c>
      <c r="N23" s="32">
        <v>740</v>
      </c>
      <c r="O23" s="1"/>
      <c r="P23" s="70"/>
      <c r="Q23" s="1"/>
      <c r="R23" s="1"/>
      <c r="S23" s="1"/>
      <c r="T23" s="1"/>
      <c r="U23" s="1"/>
      <c r="V23" s="1"/>
    </row>
    <row r="24" spans="1:22" x14ac:dyDescent="0.2">
      <c r="A24" s="119" t="s">
        <v>90</v>
      </c>
      <c r="B24" s="97" t="s">
        <v>136</v>
      </c>
      <c r="D24" s="97">
        <v>0</v>
      </c>
      <c r="E24" s="97"/>
      <c r="F24" s="97">
        <v>0</v>
      </c>
      <c r="G24" s="97"/>
      <c r="H24" s="97">
        <v>0</v>
      </c>
      <c r="I24" s="32">
        <v>0</v>
      </c>
      <c r="J24" s="32">
        <v>0</v>
      </c>
      <c r="K24" s="32">
        <v>0</v>
      </c>
      <c r="L24" s="32">
        <v>0</v>
      </c>
      <c r="M24" s="32">
        <v>0</v>
      </c>
      <c r="N24" s="32">
        <v>57</v>
      </c>
      <c r="O24" s="1"/>
      <c r="P24" s="70"/>
      <c r="Q24" s="1"/>
      <c r="R24" s="1"/>
      <c r="S24" s="1"/>
      <c r="T24" s="1"/>
      <c r="U24" s="1"/>
      <c r="V24" s="1"/>
    </row>
    <row r="25" spans="1:22" x14ac:dyDescent="0.2">
      <c r="A25" s="119" t="s">
        <v>91</v>
      </c>
      <c r="B25" s="97" t="s">
        <v>136</v>
      </c>
      <c r="D25" s="97">
        <v>0</v>
      </c>
      <c r="E25" s="97"/>
      <c r="F25" s="97">
        <v>0</v>
      </c>
      <c r="G25" s="97"/>
      <c r="H25" s="97">
        <v>0</v>
      </c>
      <c r="I25" s="32">
        <v>0</v>
      </c>
      <c r="J25" s="32">
        <v>0</v>
      </c>
      <c r="K25" s="32">
        <v>0</v>
      </c>
      <c r="L25" s="32">
        <v>0</v>
      </c>
      <c r="M25" s="32">
        <v>0</v>
      </c>
      <c r="N25" s="32">
        <v>1433</v>
      </c>
      <c r="O25" s="1"/>
      <c r="P25" s="70"/>
      <c r="Q25" s="1"/>
      <c r="R25" s="1"/>
      <c r="S25" s="1"/>
      <c r="T25" s="1"/>
      <c r="U25" s="1"/>
      <c r="V25" s="1"/>
    </row>
    <row r="26" spans="1:22" x14ac:dyDescent="0.2">
      <c r="A26" s="119" t="s">
        <v>56</v>
      </c>
      <c r="B26" s="97">
        <v>3414</v>
      </c>
      <c r="D26" s="97">
        <v>4480</v>
      </c>
      <c r="E26" s="97"/>
      <c r="F26" s="97">
        <v>3391</v>
      </c>
      <c r="G26" s="97"/>
      <c r="H26" s="97">
        <v>5761</v>
      </c>
      <c r="I26" s="32">
        <v>5787</v>
      </c>
      <c r="J26" s="32">
        <v>2173</v>
      </c>
      <c r="K26" s="32">
        <v>2113</v>
      </c>
      <c r="L26" s="32">
        <v>2599</v>
      </c>
      <c r="M26" s="32">
        <v>2549</v>
      </c>
      <c r="N26" s="32">
        <v>2333</v>
      </c>
      <c r="P26" s="70"/>
    </row>
    <row r="27" spans="1:22" x14ac:dyDescent="0.2">
      <c r="A27" s="119" t="s">
        <v>28</v>
      </c>
      <c r="B27" s="97">
        <v>1266</v>
      </c>
      <c r="D27" s="97">
        <v>5342</v>
      </c>
      <c r="E27" s="97"/>
      <c r="F27" s="97">
        <v>5259</v>
      </c>
      <c r="G27" s="97"/>
      <c r="H27" s="97">
        <v>4941</v>
      </c>
      <c r="I27" s="32">
        <v>1150</v>
      </c>
      <c r="J27" s="32">
        <v>993</v>
      </c>
      <c r="K27" s="32">
        <v>525</v>
      </c>
      <c r="L27" s="32">
        <v>422</v>
      </c>
      <c r="M27" s="32">
        <v>1105</v>
      </c>
      <c r="N27" s="32">
        <v>244</v>
      </c>
      <c r="P27" s="70"/>
    </row>
    <row r="28" spans="1:22" x14ac:dyDescent="0.2">
      <c r="A28" s="119" t="s">
        <v>29</v>
      </c>
      <c r="B28" s="97" t="s">
        <v>136</v>
      </c>
      <c r="D28" s="97">
        <v>0</v>
      </c>
      <c r="E28" s="97"/>
      <c r="F28" s="97">
        <v>0</v>
      </c>
      <c r="G28" s="97"/>
      <c r="H28" s="97">
        <v>0</v>
      </c>
      <c r="I28" s="32">
        <v>0</v>
      </c>
      <c r="J28" s="32">
        <v>0</v>
      </c>
      <c r="K28" s="32">
        <v>42</v>
      </c>
      <c r="L28" s="32">
        <v>69</v>
      </c>
      <c r="M28" s="32">
        <v>42</v>
      </c>
      <c r="N28" s="32">
        <v>156</v>
      </c>
      <c r="P28" s="70"/>
    </row>
    <row r="29" spans="1:22" x14ac:dyDescent="0.2">
      <c r="A29" s="119" t="s">
        <v>30</v>
      </c>
      <c r="B29" s="97">
        <v>8487</v>
      </c>
      <c r="D29" s="97">
        <v>10962</v>
      </c>
      <c r="E29" s="97"/>
      <c r="F29" s="97">
        <v>5159</v>
      </c>
      <c r="G29" s="97"/>
      <c r="H29" s="97">
        <v>4288</v>
      </c>
      <c r="I29" s="32">
        <v>3904</v>
      </c>
      <c r="J29" s="32">
        <v>4982</v>
      </c>
      <c r="K29" s="32">
        <v>2928</v>
      </c>
      <c r="L29" s="32">
        <v>3008</v>
      </c>
      <c r="M29" s="32">
        <v>4107</v>
      </c>
      <c r="N29" s="32">
        <v>4244</v>
      </c>
      <c r="P29" s="70"/>
    </row>
    <row r="30" spans="1:22" x14ac:dyDescent="0.2">
      <c r="A30" s="142" t="s">
        <v>32</v>
      </c>
      <c r="B30" s="105">
        <v>54278</v>
      </c>
      <c r="C30" s="16"/>
      <c r="D30" s="105">
        <v>64909</v>
      </c>
      <c r="E30" s="105"/>
      <c r="F30" s="105">
        <v>54564</v>
      </c>
      <c r="G30" s="105"/>
      <c r="H30" s="105">
        <v>71020</v>
      </c>
      <c r="I30" s="33">
        <v>51003</v>
      </c>
      <c r="J30" s="33">
        <v>43116</v>
      </c>
      <c r="K30" s="33">
        <v>41981</v>
      </c>
      <c r="L30" s="33">
        <v>42145</v>
      </c>
      <c r="M30" s="33">
        <v>39918</v>
      </c>
      <c r="N30" s="33">
        <v>35994</v>
      </c>
      <c r="P30" s="70"/>
    </row>
    <row r="31" spans="1:22" x14ac:dyDescent="0.2">
      <c r="A31" s="26" t="s">
        <v>174</v>
      </c>
      <c r="B31" s="105">
        <v>167116</v>
      </c>
      <c r="C31" s="16"/>
      <c r="D31" s="105">
        <v>185284</v>
      </c>
      <c r="E31" s="105"/>
      <c r="F31" s="105">
        <v>170666</v>
      </c>
      <c r="G31" s="105"/>
      <c r="H31" s="105">
        <v>0</v>
      </c>
      <c r="I31" s="105">
        <v>0</v>
      </c>
      <c r="J31" s="105">
        <v>0</v>
      </c>
      <c r="K31" s="105">
        <v>0</v>
      </c>
      <c r="L31" s="105">
        <v>0</v>
      </c>
      <c r="M31" s="105">
        <v>0</v>
      </c>
      <c r="N31" s="105">
        <v>0</v>
      </c>
      <c r="O31" s="26"/>
      <c r="P31" s="70"/>
    </row>
    <row r="32" spans="1:22" x14ac:dyDescent="0.2">
      <c r="A32" s="143" t="s">
        <v>143</v>
      </c>
      <c r="B32" s="106" t="s">
        <v>136</v>
      </c>
      <c r="C32" s="92"/>
      <c r="D32" s="106">
        <v>0</v>
      </c>
      <c r="E32" s="106"/>
      <c r="F32" s="106">
        <v>32327</v>
      </c>
      <c r="G32" s="106"/>
      <c r="H32" s="105">
        <v>0</v>
      </c>
      <c r="I32" s="105">
        <v>0</v>
      </c>
      <c r="J32" s="105">
        <v>0</v>
      </c>
      <c r="K32" s="105">
        <v>0</v>
      </c>
      <c r="L32" s="105">
        <v>0</v>
      </c>
      <c r="M32" s="105">
        <v>0</v>
      </c>
      <c r="N32" s="105">
        <v>0</v>
      </c>
      <c r="P32" s="70"/>
    </row>
    <row r="33" spans="1:18" x14ac:dyDescent="0.2">
      <c r="A33" s="26" t="s">
        <v>175</v>
      </c>
      <c r="B33" s="105">
        <v>167116</v>
      </c>
      <c r="C33" s="16"/>
      <c r="D33" s="105">
        <v>185284</v>
      </c>
      <c r="E33" s="105"/>
      <c r="F33" s="105">
        <v>202993</v>
      </c>
      <c r="G33" s="105"/>
      <c r="H33" s="105">
        <v>210600</v>
      </c>
      <c r="I33" s="34">
        <v>175050</v>
      </c>
      <c r="J33" s="34">
        <v>154645</v>
      </c>
      <c r="K33" s="34">
        <v>162295</v>
      </c>
      <c r="L33" s="34">
        <v>154266</v>
      </c>
      <c r="M33" s="34">
        <v>147016</v>
      </c>
      <c r="N33" s="34">
        <v>114284</v>
      </c>
      <c r="O33" s="26"/>
      <c r="P33" s="70"/>
    </row>
    <row r="34" spans="1:18" s="26" customFormat="1" x14ac:dyDescent="0.2">
      <c r="B34" s="101"/>
      <c r="D34" s="101"/>
      <c r="E34" s="101"/>
      <c r="F34" s="101"/>
      <c r="G34" s="101"/>
      <c r="H34" s="101"/>
      <c r="I34" s="104"/>
      <c r="J34" s="62"/>
      <c r="K34" s="62"/>
      <c r="L34" s="62"/>
      <c r="M34" s="62"/>
      <c r="N34" s="62"/>
      <c r="P34" s="70"/>
    </row>
    <row r="35" spans="1:18" x14ac:dyDescent="0.2">
      <c r="A35" s="26" t="s">
        <v>76</v>
      </c>
      <c r="B35" s="101"/>
      <c r="C35" s="26"/>
      <c r="D35" s="101"/>
      <c r="E35" s="101"/>
      <c r="F35" s="101"/>
      <c r="G35" s="101"/>
      <c r="H35" s="101"/>
      <c r="I35" s="104"/>
      <c r="J35" s="12"/>
      <c r="K35" s="12"/>
      <c r="L35" s="12"/>
      <c r="M35" s="12"/>
      <c r="N35" s="12"/>
      <c r="P35" s="70"/>
    </row>
    <row r="36" spans="1:18" s="26" customFormat="1" x14ac:dyDescent="0.2">
      <c r="A36" s="26" t="s">
        <v>43</v>
      </c>
      <c r="B36" s="101"/>
      <c r="D36" s="101"/>
      <c r="E36" s="101"/>
      <c r="F36" s="101"/>
      <c r="G36" s="101"/>
      <c r="H36" s="101"/>
      <c r="I36" s="104"/>
      <c r="J36" s="12"/>
      <c r="K36" s="12"/>
      <c r="L36" s="12"/>
      <c r="M36" s="12"/>
      <c r="N36" s="12"/>
      <c r="P36" s="70"/>
    </row>
    <row r="37" spans="1:18" s="26" customFormat="1" x14ac:dyDescent="0.2">
      <c r="A37" s="28" t="s">
        <v>117</v>
      </c>
      <c r="B37" s="107"/>
      <c r="C37" s="28"/>
      <c r="D37" s="107"/>
      <c r="E37" s="107"/>
      <c r="F37" s="107"/>
      <c r="G37" s="107"/>
      <c r="H37" s="107"/>
      <c r="I37" s="108"/>
      <c r="J37" s="12"/>
      <c r="K37" s="12"/>
      <c r="L37" s="12"/>
      <c r="M37" s="12"/>
      <c r="N37" s="12"/>
      <c r="P37" s="70"/>
    </row>
    <row r="38" spans="1:18" s="26" customFormat="1" x14ac:dyDescent="0.2">
      <c r="A38" s="119" t="s">
        <v>57</v>
      </c>
      <c r="B38" s="97">
        <v>2350</v>
      </c>
      <c r="C38" s="119"/>
      <c r="D38" s="97">
        <v>2350</v>
      </c>
      <c r="E38" s="97"/>
      <c r="F38" s="97">
        <v>2350</v>
      </c>
      <c r="G38" s="97"/>
      <c r="H38" s="97">
        <v>2350</v>
      </c>
      <c r="I38" s="35">
        <v>2350</v>
      </c>
      <c r="J38" s="35">
        <v>2350</v>
      </c>
      <c r="K38" s="35">
        <v>2350</v>
      </c>
      <c r="L38" s="35">
        <v>2350</v>
      </c>
      <c r="M38" s="35">
        <v>2350</v>
      </c>
      <c r="N38" s="35">
        <v>0</v>
      </c>
      <c r="O38" s="119"/>
      <c r="P38" s="70"/>
      <c r="Q38" s="119"/>
      <c r="R38" s="119"/>
    </row>
    <row r="39" spans="1:18" x14ac:dyDescent="0.2">
      <c r="A39" s="27" t="s">
        <v>58</v>
      </c>
      <c r="B39" s="109">
        <v>4257</v>
      </c>
      <c r="C39" s="27"/>
      <c r="D39" s="109">
        <v>13224</v>
      </c>
      <c r="E39" s="109"/>
      <c r="F39" s="109">
        <v>9421</v>
      </c>
      <c r="G39" s="109"/>
      <c r="H39" s="109">
        <v>11477</v>
      </c>
      <c r="I39" s="18">
        <v>6416</v>
      </c>
      <c r="J39" s="18">
        <v>581</v>
      </c>
      <c r="K39" s="18">
        <v>6284</v>
      </c>
      <c r="L39" s="18">
        <v>5003</v>
      </c>
      <c r="M39" s="18">
        <v>3154</v>
      </c>
      <c r="N39" s="18">
        <v>4061</v>
      </c>
      <c r="P39" s="70"/>
    </row>
    <row r="40" spans="1:18" x14ac:dyDescent="0.2">
      <c r="A40" s="119" t="s">
        <v>176</v>
      </c>
      <c r="B40" s="97">
        <v>79018</v>
      </c>
      <c r="D40" s="97">
        <v>72740</v>
      </c>
      <c r="E40" s="97"/>
      <c r="F40" s="97">
        <v>59075</v>
      </c>
      <c r="G40" s="97"/>
      <c r="H40" s="97">
        <v>53519</v>
      </c>
      <c r="I40" s="18">
        <v>51108</v>
      </c>
      <c r="J40" s="18">
        <v>51421</v>
      </c>
      <c r="K40" s="18">
        <v>45491</v>
      </c>
      <c r="L40" s="18">
        <v>39788</v>
      </c>
      <c r="M40" s="18">
        <v>36785</v>
      </c>
      <c r="N40" s="18">
        <v>29143</v>
      </c>
      <c r="P40" s="70"/>
    </row>
    <row r="41" spans="1:18" x14ac:dyDescent="0.2">
      <c r="A41" s="26" t="s">
        <v>140</v>
      </c>
      <c r="B41" s="101">
        <v>85625</v>
      </c>
      <c r="C41" s="26"/>
      <c r="D41" s="101">
        <v>88314</v>
      </c>
      <c r="E41" s="101"/>
      <c r="F41" s="101">
        <v>70846</v>
      </c>
      <c r="G41" s="101"/>
      <c r="H41" s="101">
        <v>67346</v>
      </c>
      <c r="I41" s="36">
        <v>59874</v>
      </c>
      <c r="J41" s="36">
        <v>54352</v>
      </c>
      <c r="K41" s="36">
        <v>54125</v>
      </c>
      <c r="L41" s="36">
        <v>47141</v>
      </c>
      <c r="M41" s="36">
        <v>42289</v>
      </c>
      <c r="N41" s="36">
        <v>33204</v>
      </c>
      <c r="P41" s="70"/>
    </row>
    <row r="42" spans="1:18" ht="14.25" x14ac:dyDescent="0.2">
      <c r="A42" s="119" t="s">
        <v>24</v>
      </c>
      <c r="B42" s="97">
        <v>415</v>
      </c>
      <c r="D42" s="97">
        <v>427</v>
      </c>
      <c r="E42" s="96"/>
      <c r="F42" s="97">
        <v>8559</v>
      </c>
      <c r="G42" s="96" t="s">
        <v>145</v>
      </c>
      <c r="H42" s="97">
        <v>9218</v>
      </c>
      <c r="I42" s="18">
        <v>8633</v>
      </c>
      <c r="J42" s="18">
        <v>8990</v>
      </c>
      <c r="K42" s="18">
        <v>8676</v>
      </c>
      <c r="L42" s="18">
        <v>7758</v>
      </c>
      <c r="M42" s="18">
        <v>7281</v>
      </c>
      <c r="N42" s="18">
        <v>6376</v>
      </c>
      <c r="P42" s="70"/>
      <c r="Q42" s="18"/>
    </row>
    <row r="43" spans="1:18" x14ac:dyDescent="0.2">
      <c r="A43" s="16" t="s">
        <v>33</v>
      </c>
      <c r="B43" s="105">
        <v>86040</v>
      </c>
      <c r="C43" s="16"/>
      <c r="D43" s="105">
        <v>88741</v>
      </c>
      <c r="E43" s="105"/>
      <c r="F43" s="105">
        <v>79405</v>
      </c>
      <c r="G43" s="105"/>
      <c r="H43" s="105">
        <v>76564</v>
      </c>
      <c r="I43" s="37">
        <v>68507</v>
      </c>
      <c r="J43" s="37">
        <v>63342</v>
      </c>
      <c r="K43" s="37">
        <v>62801</v>
      </c>
      <c r="L43" s="37">
        <v>54899</v>
      </c>
      <c r="M43" s="37">
        <v>49570</v>
      </c>
      <c r="N43" s="37">
        <v>39580</v>
      </c>
      <c r="P43" s="70"/>
    </row>
    <row r="44" spans="1:18" x14ac:dyDescent="0.2">
      <c r="A44" s="26"/>
      <c r="B44" s="103"/>
      <c r="C44" s="26"/>
      <c r="D44" s="103"/>
      <c r="E44" s="103"/>
      <c r="F44" s="103"/>
      <c r="G44" s="103"/>
      <c r="H44" s="103"/>
      <c r="I44" s="104"/>
      <c r="J44" s="36"/>
      <c r="K44" s="36"/>
      <c r="L44" s="36"/>
      <c r="M44" s="36"/>
      <c r="N44" s="36"/>
      <c r="P44" s="70"/>
    </row>
    <row r="45" spans="1:18" x14ac:dyDescent="0.2">
      <c r="A45" s="26" t="s">
        <v>59</v>
      </c>
      <c r="B45" s="101"/>
      <c r="C45" s="26"/>
      <c r="D45" s="101"/>
      <c r="E45" s="101"/>
      <c r="F45" s="101"/>
      <c r="G45" s="101"/>
      <c r="H45" s="101"/>
      <c r="I45" s="104"/>
      <c r="J45" s="36"/>
      <c r="K45" s="36"/>
      <c r="L45" s="36"/>
      <c r="M45" s="36"/>
      <c r="N45" s="36"/>
      <c r="P45" s="70"/>
    </row>
    <row r="46" spans="1:18" x14ac:dyDescent="0.2">
      <c r="A46" s="29" t="s">
        <v>35</v>
      </c>
      <c r="B46" s="110">
        <v>31386</v>
      </c>
      <c r="C46" s="29"/>
      <c r="D46" s="110">
        <v>40674</v>
      </c>
      <c r="E46" s="110"/>
      <c r="F46" s="110">
        <v>45336</v>
      </c>
      <c r="G46" s="110"/>
      <c r="H46" s="110">
        <v>58242</v>
      </c>
      <c r="I46" s="38">
        <v>47443</v>
      </c>
      <c r="J46" s="38">
        <v>38202</v>
      </c>
      <c r="K46" s="38">
        <v>43079</v>
      </c>
      <c r="L46" s="38">
        <v>43500</v>
      </c>
      <c r="M46" s="38">
        <v>47637</v>
      </c>
      <c r="N46" s="38">
        <v>31299</v>
      </c>
      <c r="P46" s="70"/>
    </row>
    <row r="47" spans="1:18" ht="12.75" customHeight="1" x14ac:dyDescent="0.2">
      <c r="A47" s="119" t="s">
        <v>92</v>
      </c>
      <c r="B47" s="97" t="s">
        <v>136</v>
      </c>
      <c r="D47" s="97">
        <v>0</v>
      </c>
      <c r="E47" s="97"/>
      <c r="F47" s="97">
        <v>0</v>
      </c>
      <c r="G47" s="97"/>
      <c r="H47" s="97">
        <v>0</v>
      </c>
      <c r="I47" s="35">
        <v>0</v>
      </c>
      <c r="J47" s="35">
        <v>0</v>
      </c>
      <c r="K47" s="35">
        <v>0</v>
      </c>
      <c r="L47" s="35">
        <v>0</v>
      </c>
      <c r="M47" s="35">
        <v>0</v>
      </c>
      <c r="N47" s="35">
        <v>48</v>
      </c>
      <c r="P47" s="70"/>
    </row>
    <row r="48" spans="1:18" x14ac:dyDescent="0.2">
      <c r="A48" s="119" t="s">
        <v>34</v>
      </c>
      <c r="B48" s="97">
        <v>2146</v>
      </c>
      <c r="D48" s="97">
        <v>2578</v>
      </c>
      <c r="E48" s="97"/>
      <c r="F48" s="97">
        <v>2587</v>
      </c>
      <c r="G48" s="97"/>
      <c r="H48" s="97">
        <v>2671</v>
      </c>
      <c r="I48" s="18">
        <v>4149</v>
      </c>
      <c r="J48" s="18">
        <v>5328</v>
      </c>
      <c r="K48" s="18">
        <v>5866</v>
      </c>
      <c r="L48" s="18">
        <v>5258</v>
      </c>
      <c r="M48" s="18">
        <v>4541</v>
      </c>
      <c r="N48" s="18">
        <v>5273</v>
      </c>
      <c r="P48" s="70"/>
    </row>
    <row r="49" spans="1:16" x14ac:dyDescent="0.2">
      <c r="A49" s="119" t="s">
        <v>60</v>
      </c>
      <c r="B49" s="97">
        <v>6272</v>
      </c>
      <c r="D49" s="97">
        <v>6978</v>
      </c>
      <c r="E49" s="97"/>
      <c r="F49" s="97">
        <v>6935</v>
      </c>
      <c r="G49" s="97"/>
      <c r="H49" s="97">
        <v>8718</v>
      </c>
      <c r="I49" s="18">
        <v>7574</v>
      </c>
      <c r="J49" s="18">
        <v>6150</v>
      </c>
      <c r="K49" s="18">
        <v>6545</v>
      </c>
      <c r="L49" s="18">
        <v>7272</v>
      </c>
      <c r="M49" s="18">
        <v>7090</v>
      </c>
      <c r="N49" s="18">
        <v>3872</v>
      </c>
      <c r="P49" s="70"/>
    </row>
    <row r="50" spans="1:16" x14ac:dyDescent="0.2">
      <c r="A50" s="119" t="s">
        <v>61</v>
      </c>
      <c r="B50" s="97">
        <v>384</v>
      </c>
      <c r="D50" s="97">
        <v>507</v>
      </c>
      <c r="E50" s="97"/>
      <c r="F50" s="97">
        <v>466</v>
      </c>
      <c r="G50" s="97"/>
      <c r="H50" s="97">
        <v>491</v>
      </c>
      <c r="I50" s="18">
        <v>396</v>
      </c>
      <c r="J50" s="18">
        <v>445</v>
      </c>
      <c r="K50" s="18">
        <v>541</v>
      </c>
      <c r="L50" s="18">
        <v>1694</v>
      </c>
      <c r="M50" s="18">
        <v>1481</v>
      </c>
      <c r="N50" s="18">
        <v>1407</v>
      </c>
      <c r="P50" s="70"/>
    </row>
    <row r="51" spans="1:16" x14ac:dyDescent="0.2">
      <c r="A51" s="119" t="s">
        <v>36</v>
      </c>
      <c r="B51" s="98">
        <v>92</v>
      </c>
      <c r="D51" s="98">
        <v>516</v>
      </c>
      <c r="E51" s="98"/>
      <c r="F51" s="98">
        <v>1073</v>
      </c>
      <c r="G51" s="98"/>
      <c r="H51" s="98">
        <v>1196</v>
      </c>
      <c r="I51" s="18">
        <v>86</v>
      </c>
      <c r="J51" s="18">
        <v>105</v>
      </c>
      <c r="K51" s="18">
        <v>183</v>
      </c>
      <c r="L51" s="18">
        <v>71</v>
      </c>
      <c r="M51" s="18">
        <v>79</v>
      </c>
      <c r="N51" s="18">
        <v>72</v>
      </c>
      <c r="P51" s="70"/>
    </row>
    <row r="52" spans="1:16" x14ac:dyDescent="0.2">
      <c r="A52" s="16" t="s">
        <v>37</v>
      </c>
      <c r="B52" s="105">
        <v>40280</v>
      </c>
      <c r="C52" s="16"/>
      <c r="D52" s="105">
        <v>51253</v>
      </c>
      <c r="E52" s="105"/>
      <c r="F52" s="105">
        <v>56397</v>
      </c>
      <c r="G52" s="105"/>
      <c r="H52" s="105">
        <v>71318</v>
      </c>
      <c r="I52" s="37">
        <v>59648</v>
      </c>
      <c r="J52" s="37">
        <v>50230</v>
      </c>
      <c r="K52" s="37">
        <v>56214</v>
      </c>
      <c r="L52" s="37">
        <v>57795</v>
      </c>
      <c r="M52" s="37">
        <v>60828</v>
      </c>
      <c r="N52" s="37">
        <v>41971</v>
      </c>
      <c r="P52" s="70"/>
    </row>
    <row r="53" spans="1:16" ht="14.25" x14ac:dyDescent="0.2">
      <c r="A53" s="15"/>
      <c r="B53" s="111"/>
      <c r="C53" s="15"/>
      <c r="D53" s="111"/>
      <c r="E53" s="111"/>
      <c r="F53" s="111"/>
      <c r="G53" s="111"/>
      <c r="H53" s="111"/>
      <c r="I53" s="112"/>
      <c r="J53" s="18"/>
      <c r="K53" s="18"/>
      <c r="L53" s="18"/>
      <c r="M53" s="18"/>
      <c r="N53" s="18"/>
      <c r="P53" s="70"/>
    </row>
    <row r="54" spans="1:16" x14ac:dyDescent="0.2">
      <c r="A54" s="26" t="s">
        <v>62</v>
      </c>
      <c r="B54" s="101"/>
      <c r="C54" s="26"/>
      <c r="D54" s="101"/>
      <c r="E54" s="101"/>
      <c r="F54" s="101"/>
      <c r="G54" s="101"/>
      <c r="H54" s="101"/>
      <c r="I54" s="104"/>
      <c r="J54" s="18"/>
      <c r="K54" s="18"/>
      <c r="L54" s="18"/>
      <c r="M54" s="18"/>
      <c r="N54" s="18"/>
      <c r="P54" s="70"/>
    </row>
    <row r="55" spans="1:16" x14ac:dyDescent="0.2">
      <c r="A55" s="119" t="s">
        <v>63</v>
      </c>
      <c r="B55" s="97">
        <v>7246</v>
      </c>
      <c r="D55" s="97">
        <v>6424</v>
      </c>
      <c r="E55" s="97"/>
      <c r="F55" s="97">
        <v>15648</v>
      </c>
      <c r="G55" s="97"/>
      <c r="H55" s="97">
        <v>13273</v>
      </c>
      <c r="I55" s="32">
        <v>10746</v>
      </c>
      <c r="J55" s="32">
        <v>8688</v>
      </c>
      <c r="K55" s="32">
        <v>8983</v>
      </c>
      <c r="L55" s="32">
        <v>10827</v>
      </c>
      <c r="M55" s="32">
        <v>7201</v>
      </c>
      <c r="N55" s="32">
        <v>5089</v>
      </c>
      <c r="P55" s="70"/>
    </row>
    <row r="56" spans="1:16" x14ac:dyDescent="0.2">
      <c r="A56" s="119" t="s">
        <v>93</v>
      </c>
      <c r="B56" s="97" t="s">
        <v>136</v>
      </c>
      <c r="D56" s="97">
        <v>0</v>
      </c>
      <c r="E56" s="97"/>
      <c r="F56" s="97">
        <v>0</v>
      </c>
      <c r="G56" s="97"/>
      <c r="H56" s="97">
        <v>0</v>
      </c>
      <c r="I56" s="32">
        <v>0</v>
      </c>
      <c r="J56" s="32">
        <v>0</v>
      </c>
      <c r="K56" s="32">
        <v>0</v>
      </c>
      <c r="L56" s="32">
        <v>0</v>
      </c>
      <c r="M56" s="32">
        <v>0</v>
      </c>
      <c r="N56" s="32">
        <v>259</v>
      </c>
      <c r="P56" s="70"/>
    </row>
    <row r="57" spans="1:16" x14ac:dyDescent="0.2">
      <c r="A57" s="119" t="s">
        <v>94</v>
      </c>
      <c r="B57" s="97" t="s">
        <v>136</v>
      </c>
      <c r="D57" s="97">
        <v>0</v>
      </c>
      <c r="E57" s="97"/>
      <c r="F57" s="97">
        <v>0</v>
      </c>
      <c r="G57" s="97"/>
      <c r="H57" s="97">
        <v>0</v>
      </c>
      <c r="I57" s="32">
        <v>0</v>
      </c>
      <c r="J57" s="32">
        <v>0</v>
      </c>
      <c r="K57" s="32">
        <v>0</v>
      </c>
      <c r="L57" s="32">
        <v>0</v>
      </c>
      <c r="M57" s="32">
        <v>0</v>
      </c>
      <c r="N57" s="32">
        <v>485</v>
      </c>
      <c r="P57" s="70"/>
    </row>
    <row r="58" spans="1:16" x14ac:dyDescent="0.2">
      <c r="A58" s="119" t="s">
        <v>64</v>
      </c>
      <c r="B58" s="97">
        <v>14437</v>
      </c>
      <c r="D58" s="97">
        <v>17098</v>
      </c>
      <c r="E58" s="97"/>
      <c r="F58" s="97">
        <v>15119</v>
      </c>
      <c r="G58" s="97"/>
      <c r="H58" s="97">
        <v>25644</v>
      </c>
      <c r="I58" s="32">
        <v>18030</v>
      </c>
      <c r="J58" s="32">
        <v>14791</v>
      </c>
      <c r="K58" s="32">
        <v>15802</v>
      </c>
      <c r="L58" s="32">
        <v>15911</v>
      </c>
      <c r="M58" s="32">
        <v>14748</v>
      </c>
      <c r="N58" s="32">
        <v>12972</v>
      </c>
      <c r="P58" s="70"/>
    </row>
    <row r="59" spans="1:16" x14ac:dyDescent="0.2">
      <c r="A59" s="119" t="s">
        <v>65</v>
      </c>
      <c r="B59" s="97">
        <v>1847</v>
      </c>
      <c r="D59" s="97">
        <v>1442</v>
      </c>
      <c r="E59" s="97"/>
      <c r="F59" s="97">
        <v>2165</v>
      </c>
      <c r="G59" s="97"/>
      <c r="H59" s="97">
        <v>1589</v>
      </c>
      <c r="I59" s="32">
        <v>1576</v>
      </c>
      <c r="J59" s="32">
        <v>2301</v>
      </c>
      <c r="K59" s="32">
        <v>2432</v>
      </c>
      <c r="L59" s="32">
        <v>570</v>
      </c>
      <c r="M59" s="32">
        <v>553</v>
      </c>
      <c r="N59" s="32">
        <v>915</v>
      </c>
      <c r="P59" s="70"/>
    </row>
    <row r="60" spans="1:16" x14ac:dyDescent="0.2">
      <c r="A60" s="119" t="s">
        <v>66</v>
      </c>
      <c r="B60" s="97">
        <v>1200</v>
      </c>
      <c r="D60" s="97">
        <v>1377</v>
      </c>
      <c r="E60" s="97"/>
      <c r="F60" s="97">
        <v>1408</v>
      </c>
      <c r="G60" s="97"/>
      <c r="H60" s="97">
        <v>1217</v>
      </c>
      <c r="I60" s="32">
        <v>736</v>
      </c>
      <c r="J60" s="32">
        <v>748</v>
      </c>
      <c r="K60" s="32">
        <v>1065</v>
      </c>
      <c r="L60" s="32">
        <v>1472</v>
      </c>
      <c r="M60" s="32">
        <v>1547</v>
      </c>
      <c r="N60" s="32">
        <v>1409</v>
      </c>
      <c r="P60" s="70"/>
    </row>
    <row r="61" spans="1:16" x14ac:dyDescent="0.2">
      <c r="A61" s="119" t="s">
        <v>77</v>
      </c>
      <c r="B61" s="97">
        <v>16066</v>
      </c>
      <c r="D61" s="97">
        <v>18949</v>
      </c>
      <c r="E61" s="97"/>
      <c r="F61" s="97">
        <v>19143</v>
      </c>
      <c r="G61" s="97"/>
      <c r="H61" s="97">
        <v>20995</v>
      </c>
      <c r="I61" s="32">
        <v>15807</v>
      </c>
      <c r="J61" s="32">
        <v>14545</v>
      </c>
      <c r="K61" s="32">
        <v>14998</v>
      </c>
      <c r="L61" s="32">
        <v>12792</v>
      </c>
      <c r="M61" s="32">
        <v>12569</v>
      </c>
      <c r="N61" s="32">
        <v>11604</v>
      </c>
      <c r="P61" s="70"/>
    </row>
    <row r="62" spans="1:16" x14ac:dyDescent="0.2">
      <c r="A62" s="142" t="s">
        <v>38</v>
      </c>
      <c r="B62" s="105">
        <v>40796</v>
      </c>
      <c r="C62" s="16"/>
      <c r="D62" s="105">
        <v>45290</v>
      </c>
      <c r="E62" s="105"/>
      <c r="F62" s="105">
        <v>53483</v>
      </c>
      <c r="G62" s="105"/>
      <c r="H62" s="105">
        <v>62718</v>
      </c>
      <c r="I62" s="113">
        <v>46895</v>
      </c>
      <c r="J62" s="113">
        <v>41073</v>
      </c>
      <c r="K62" s="113">
        <v>43280</v>
      </c>
      <c r="L62" s="113">
        <v>41572</v>
      </c>
      <c r="M62" s="113">
        <v>36618</v>
      </c>
      <c r="N62" s="113">
        <v>32733</v>
      </c>
      <c r="P62" s="70"/>
    </row>
    <row r="63" spans="1:16" x14ac:dyDescent="0.2">
      <c r="A63" s="142" t="s">
        <v>177</v>
      </c>
      <c r="B63" s="105">
        <v>81076</v>
      </c>
      <c r="C63" s="16"/>
      <c r="D63" s="105">
        <v>96543</v>
      </c>
      <c r="E63" s="105"/>
      <c r="F63" s="105">
        <v>109880</v>
      </c>
      <c r="G63" s="105"/>
      <c r="H63" s="105">
        <v>0</v>
      </c>
      <c r="I63" s="113">
        <v>0</v>
      </c>
      <c r="J63" s="113">
        <v>0</v>
      </c>
      <c r="K63" s="113">
        <v>0</v>
      </c>
      <c r="L63" s="113">
        <v>0</v>
      </c>
      <c r="M63" s="113">
        <v>0</v>
      </c>
      <c r="N63" s="113">
        <v>0</v>
      </c>
      <c r="O63" s="26"/>
      <c r="P63" s="70"/>
    </row>
    <row r="64" spans="1:16" x14ac:dyDescent="0.2">
      <c r="A64" s="43" t="s">
        <v>178</v>
      </c>
      <c r="B64" s="106" t="s">
        <v>136</v>
      </c>
      <c r="C64" s="92"/>
      <c r="D64" s="106">
        <v>0</v>
      </c>
      <c r="E64" s="106"/>
      <c r="F64" s="106">
        <v>13708</v>
      </c>
      <c r="G64" s="106"/>
      <c r="H64" s="106">
        <v>0</v>
      </c>
      <c r="I64" s="114">
        <v>0</v>
      </c>
      <c r="J64" s="114">
        <v>0</v>
      </c>
      <c r="K64" s="114">
        <v>0</v>
      </c>
      <c r="L64" s="114">
        <v>0</v>
      </c>
      <c r="M64" s="114">
        <v>0</v>
      </c>
      <c r="N64" s="114">
        <v>0</v>
      </c>
      <c r="P64" s="70"/>
    </row>
    <row r="65" spans="1:16" x14ac:dyDescent="0.2">
      <c r="A65" s="26" t="s">
        <v>179</v>
      </c>
      <c r="B65" s="105">
        <v>167116</v>
      </c>
      <c r="C65" s="16"/>
      <c r="D65" s="105">
        <v>185284</v>
      </c>
      <c r="E65" s="105"/>
      <c r="F65" s="105">
        <v>202993</v>
      </c>
      <c r="G65" s="105"/>
      <c r="H65" s="105">
        <v>210600</v>
      </c>
      <c r="I65" s="113">
        <v>175050</v>
      </c>
      <c r="J65" s="113">
        <v>154645</v>
      </c>
      <c r="K65" s="113">
        <v>162295</v>
      </c>
      <c r="L65" s="113">
        <v>154266</v>
      </c>
      <c r="M65" s="113">
        <v>147016</v>
      </c>
      <c r="N65" s="113">
        <v>114284</v>
      </c>
      <c r="O65" s="26"/>
      <c r="P65" s="70"/>
    </row>
    <row r="66" spans="1:16" x14ac:dyDescent="0.2">
      <c r="K66" s="139"/>
      <c r="L66" s="139"/>
      <c r="M66" s="139"/>
      <c r="N66" s="139"/>
      <c r="P66" s="70"/>
    </row>
    <row r="67" spans="1:16" ht="14.25" x14ac:dyDescent="0.2">
      <c r="A67" s="119" t="s">
        <v>165</v>
      </c>
      <c r="F67" s="146">
        <v>8145</v>
      </c>
      <c r="K67" s="139"/>
      <c r="L67" s="139"/>
      <c r="M67" s="139"/>
      <c r="N67" s="139"/>
      <c r="P67" s="70"/>
    </row>
    <row r="68" spans="1:16" x14ac:dyDescent="0.2">
      <c r="K68" s="139"/>
      <c r="L68" s="139"/>
      <c r="M68" s="139"/>
      <c r="N68" s="139"/>
      <c r="P68" s="70"/>
    </row>
    <row r="69" spans="1:16" x14ac:dyDescent="0.2">
      <c r="A69" s="119" t="s">
        <v>203</v>
      </c>
      <c r="D69" s="119"/>
      <c r="E69" s="119"/>
      <c r="F69" s="119"/>
      <c r="G69" s="119"/>
      <c r="P69" s="70"/>
    </row>
    <row r="70" spans="1:16" x14ac:dyDescent="0.2">
      <c r="K70" s="139"/>
      <c r="L70" s="139"/>
      <c r="M70" s="139"/>
      <c r="N70" s="139"/>
      <c r="P70" s="70"/>
    </row>
  </sheetData>
  <phoneticPr fontId="0" type="noConversion"/>
  <pageMargins left="0.75" right="0.75" top="1" bottom="1" header="0.5" footer="0.5"/>
  <pageSetup paperSize="9" scale="52" orientation="landscape" r:id="rId1"/>
  <headerFooter alignWithMargins="0">
    <oddFooter>&amp;L&amp;1#&amp;"Calibri"&amp;10&amp;K000000Essity Internal&amp;R&amp;1#&amp;"Calibri"&amp;10&amp;K000000Essity Internal</oddFooter>
  </headerFooter>
  <customProperties>
    <customPr name="_pios_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tabColor indexed="12"/>
    <pageSetUpPr fitToPage="1"/>
  </sheetPr>
  <dimension ref="A1:N60"/>
  <sheetViews>
    <sheetView showGridLines="0" zoomScaleNormal="100" workbookViewId="0">
      <selection activeCell="B33" sqref="B33"/>
    </sheetView>
  </sheetViews>
  <sheetFormatPr defaultColWidth="9.140625" defaultRowHeight="12.75" x14ac:dyDescent="0.2"/>
  <cols>
    <col min="1" max="1" width="75.7109375" style="119" bestFit="1" customWidth="1"/>
    <col min="2" max="2" width="9.5703125" style="102" customWidth="1"/>
    <col min="3" max="5" width="9.28515625" style="119" customWidth="1"/>
    <col min="6" max="6" width="8.85546875" style="119" customWidth="1"/>
    <col min="7" max="7" width="9.28515625" style="119" customWidth="1"/>
    <col min="8" max="11" width="10.7109375" style="119" customWidth="1"/>
    <col min="12" max="12" width="3.28515625" style="119" customWidth="1"/>
    <col min="13" max="16384" width="9.140625" style="119"/>
  </cols>
  <sheetData>
    <row r="1" spans="1:14" s="2" customFormat="1" ht="18" x14ac:dyDescent="0.25">
      <c r="A1" s="4" t="s">
        <v>67</v>
      </c>
      <c r="B1" s="147"/>
      <c r="C1" s="4"/>
      <c r="D1" s="4"/>
      <c r="E1" s="4"/>
      <c r="F1" s="4"/>
      <c r="G1" s="3"/>
      <c r="H1" s="1"/>
      <c r="I1" s="1"/>
      <c r="J1" s="1"/>
      <c r="K1" s="1"/>
      <c r="L1" s="1"/>
    </row>
    <row r="2" spans="1:14" s="1" customFormat="1" x14ac:dyDescent="0.2">
      <c r="B2" s="134"/>
      <c r="E2" s="3"/>
    </row>
    <row r="3" spans="1:14" ht="14.25" x14ac:dyDescent="0.2">
      <c r="A3" s="22" t="s">
        <v>23</v>
      </c>
      <c r="B3" s="66" t="s">
        <v>198</v>
      </c>
      <c r="C3" s="66" t="s">
        <v>199</v>
      </c>
      <c r="D3" s="66" t="s">
        <v>200</v>
      </c>
      <c r="E3" s="66" t="s">
        <v>152</v>
      </c>
      <c r="F3" s="66" t="s">
        <v>151</v>
      </c>
      <c r="G3" s="66">
        <v>2020</v>
      </c>
      <c r="H3" s="66">
        <v>2019</v>
      </c>
      <c r="I3" s="66">
        <v>2018</v>
      </c>
      <c r="J3" s="66">
        <v>2017</v>
      </c>
      <c r="K3" s="66">
        <v>2016</v>
      </c>
      <c r="L3" s="148"/>
    </row>
    <row r="4" spans="1:14" x14ac:dyDescent="0.2">
      <c r="A4" s="1" t="s">
        <v>0</v>
      </c>
      <c r="B4" s="7">
        <v>138494</v>
      </c>
      <c r="C4" s="7">
        <v>145546</v>
      </c>
      <c r="D4" s="7">
        <v>147147</v>
      </c>
      <c r="E4" s="7">
        <v>131320</v>
      </c>
      <c r="F4" s="7">
        <v>101466</v>
      </c>
      <c r="G4" s="7">
        <v>121752</v>
      </c>
      <c r="H4" s="7">
        <v>128975</v>
      </c>
      <c r="I4" s="7">
        <v>118500</v>
      </c>
      <c r="J4" s="7">
        <v>109265</v>
      </c>
      <c r="K4" s="7">
        <v>101238</v>
      </c>
      <c r="L4" s="7"/>
    </row>
    <row r="5" spans="1:14" x14ac:dyDescent="0.2">
      <c r="A5" s="14" t="s">
        <v>74</v>
      </c>
      <c r="B5" s="7">
        <v>-112772</v>
      </c>
      <c r="C5" s="7">
        <v>-119107</v>
      </c>
      <c r="D5" s="7">
        <v>-122162</v>
      </c>
      <c r="E5" s="7">
        <v>-113542</v>
      </c>
      <c r="F5" s="7">
        <v>-84975</v>
      </c>
      <c r="G5" s="7">
        <v>-97555</v>
      </c>
      <c r="H5" s="7">
        <v>-106416</v>
      </c>
      <c r="I5" s="7">
        <v>-100165</v>
      </c>
      <c r="J5" s="7">
        <v>-90867</v>
      </c>
      <c r="K5" s="7">
        <v>-84498</v>
      </c>
      <c r="L5" s="7"/>
    </row>
    <row r="6" spans="1:14" s="26" customFormat="1" x14ac:dyDescent="0.2">
      <c r="A6" s="3" t="s">
        <v>68</v>
      </c>
      <c r="B6" s="130">
        <v>25722</v>
      </c>
      <c r="C6" s="130">
        <v>26439</v>
      </c>
      <c r="D6" s="130">
        <v>24985</v>
      </c>
      <c r="E6" s="130">
        <v>17778</v>
      </c>
      <c r="F6" s="130">
        <v>16491</v>
      </c>
      <c r="G6" s="130">
        <v>24197</v>
      </c>
      <c r="H6" s="130">
        <v>22559</v>
      </c>
      <c r="I6" s="130">
        <v>18335</v>
      </c>
      <c r="J6" s="130">
        <v>18398</v>
      </c>
      <c r="K6" s="130">
        <v>16740</v>
      </c>
      <c r="L6" s="62"/>
    </row>
    <row r="7" spans="1:14" x14ac:dyDescent="0.2">
      <c r="A7" s="14" t="s">
        <v>79</v>
      </c>
      <c r="B7" s="7">
        <v>579</v>
      </c>
      <c r="C7" s="7">
        <v>559</v>
      </c>
      <c r="D7" s="7">
        <v>584</v>
      </c>
      <c r="E7" s="7">
        <v>623</v>
      </c>
      <c r="F7" s="7">
        <v>496</v>
      </c>
      <c r="G7" s="7">
        <v>456</v>
      </c>
      <c r="H7" s="7">
        <v>373</v>
      </c>
      <c r="I7" s="7">
        <v>235</v>
      </c>
      <c r="J7" s="7">
        <v>67</v>
      </c>
      <c r="K7" s="7">
        <v>19</v>
      </c>
      <c r="L7" s="7"/>
    </row>
    <row r="8" spans="1:14" s="26" customFormat="1" x14ac:dyDescent="0.2">
      <c r="A8" s="3" t="s">
        <v>21</v>
      </c>
      <c r="B8" s="130">
        <v>26301</v>
      </c>
      <c r="C8" s="130">
        <v>26998</v>
      </c>
      <c r="D8" s="130">
        <v>25569</v>
      </c>
      <c r="E8" s="130">
        <v>18401</v>
      </c>
      <c r="F8" s="130">
        <v>16987</v>
      </c>
      <c r="G8" s="130">
        <v>24653</v>
      </c>
      <c r="H8" s="130">
        <v>22932</v>
      </c>
      <c r="I8" s="130">
        <v>18570</v>
      </c>
      <c r="J8" s="130">
        <v>18465</v>
      </c>
      <c r="K8" s="130">
        <v>16759</v>
      </c>
      <c r="L8" s="62"/>
    </row>
    <row r="9" spans="1:14" x14ac:dyDescent="0.2">
      <c r="A9" s="1" t="s">
        <v>69</v>
      </c>
      <c r="B9" s="19"/>
      <c r="C9" s="19"/>
      <c r="D9" s="19"/>
      <c r="E9" s="19"/>
      <c r="F9" s="19"/>
      <c r="G9" s="19"/>
      <c r="H9" s="19"/>
      <c r="I9" s="19"/>
      <c r="J9" s="19"/>
      <c r="K9" s="19"/>
      <c r="L9" s="18"/>
    </row>
    <row r="10" spans="1:14" x14ac:dyDescent="0.2">
      <c r="A10" s="1" t="s">
        <v>71</v>
      </c>
      <c r="B10" s="7">
        <v>-916</v>
      </c>
      <c r="C10" s="7">
        <v>-946</v>
      </c>
      <c r="D10" s="7">
        <v>2505</v>
      </c>
      <c r="E10" s="7">
        <v>-4750</v>
      </c>
      <c r="F10" s="7">
        <v>-1578</v>
      </c>
      <c r="G10" s="7">
        <v>-2207</v>
      </c>
      <c r="H10" s="7">
        <v>-194</v>
      </c>
      <c r="I10" s="7">
        <v>-1017</v>
      </c>
      <c r="J10" s="7">
        <v>-1703</v>
      </c>
      <c r="K10" s="7">
        <v>1059</v>
      </c>
      <c r="L10" s="7"/>
    </row>
    <row r="11" spans="1:14" x14ac:dyDescent="0.2">
      <c r="A11" s="1" t="s">
        <v>70</v>
      </c>
      <c r="B11" s="7">
        <v>853</v>
      </c>
      <c r="C11" s="7">
        <v>-2218</v>
      </c>
      <c r="D11" s="7">
        <v>-19</v>
      </c>
      <c r="E11" s="7">
        <v>-3492</v>
      </c>
      <c r="F11" s="7">
        <v>-2171</v>
      </c>
      <c r="G11" s="7">
        <v>53</v>
      </c>
      <c r="H11" s="7">
        <v>-1949</v>
      </c>
      <c r="I11" s="7">
        <v>-344</v>
      </c>
      <c r="J11" s="7">
        <v>1522</v>
      </c>
      <c r="K11" s="7">
        <v>-298</v>
      </c>
      <c r="L11" s="7"/>
    </row>
    <row r="12" spans="1:14" x14ac:dyDescent="0.2">
      <c r="A12" s="14" t="s">
        <v>72</v>
      </c>
      <c r="B12" s="7">
        <v>-2882</v>
      </c>
      <c r="C12" s="7">
        <v>2756</v>
      </c>
      <c r="D12" s="7">
        <v>-1401</v>
      </c>
      <c r="E12" s="7">
        <v>4018</v>
      </c>
      <c r="F12" s="7">
        <v>2777</v>
      </c>
      <c r="G12" s="7">
        <v>1344</v>
      </c>
      <c r="H12" s="7">
        <v>2502</v>
      </c>
      <c r="I12" s="7">
        <v>390</v>
      </c>
      <c r="J12" s="7">
        <v>-559</v>
      </c>
      <c r="K12" s="7">
        <v>835</v>
      </c>
      <c r="L12" s="7"/>
    </row>
    <row r="13" spans="1:14" s="26" customFormat="1" x14ac:dyDescent="0.2">
      <c r="A13" s="3" t="s">
        <v>3</v>
      </c>
      <c r="B13" s="130">
        <v>-2945</v>
      </c>
      <c r="C13" s="130">
        <v>-408</v>
      </c>
      <c r="D13" s="130">
        <v>1085</v>
      </c>
      <c r="E13" s="130">
        <v>-4224</v>
      </c>
      <c r="F13" s="130">
        <v>-972</v>
      </c>
      <c r="G13" s="130">
        <v>-810</v>
      </c>
      <c r="H13" s="130">
        <v>359</v>
      </c>
      <c r="I13" s="130">
        <v>-971</v>
      </c>
      <c r="J13" s="130">
        <v>-740</v>
      </c>
      <c r="K13" s="130">
        <v>1596</v>
      </c>
      <c r="L13" s="62"/>
      <c r="M13" s="119"/>
      <c r="N13" s="119"/>
    </row>
    <row r="14" spans="1:14" x14ac:dyDescent="0.2">
      <c r="A14" s="2" t="s">
        <v>104</v>
      </c>
      <c r="B14" s="7">
        <v>-6898</v>
      </c>
      <c r="C14" s="7">
        <v>-7332</v>
      </c>
      <c r="D14" s="7">
        <v>-6819</v>
      </c>
      <c r="E14" s="7">
        <v>-5362</v>
      </c>
      <c r="F14" s="7">
        <v>-5182</v>
      </c>
      <c r="G14" s="7">
        <v>-6439</v>
      </c>
      <c r="H14" s="7">
        <v>-5707</v>
      </c>
      <c r="I14" s="7">
        <v>-6781</v>
      </c>
      <c r="J14" s="7">
        <v>-6012</v>
      </c>
      <c r="K14" s="7">
        <v>-6255</v>
      </c>
      <c r="L14" s="7"/>
    </row>
    <row r="15" spans="1:14" x14ac:dyDescent="0.2">
      <c r="A15" s="1" t="s">
        <v>73</v>
      </c>
      <c r="B15" s="7">
        <v>-741</v>
      </c>
      <c r="C15" s="7">
        <v>-1456</v>
      </c>
      <c r="D15" s="7">
        <v>-1542</v>
      </c>
      <c r="E15" s="7">
        <v>-659</v>
      </c>
      <c r="F15" s="7">
        <v>-697</v>
      </c>
      <c r="G15" s="7">
        <v>-977</v>
      </c>
      <c r="H15" s="7">
        <v>-1494</v>
      </c>
      <c r="I15" s="7">
        <v>-918</v>
      </c>
      <c r="J15" s="7">
        <v>-1091</v>
      </c>
      <c r="K15" s="7">
        <v>-1102</v>
      </c>
      <c r="L15" s="7"/>
    </row>
    <row r="16" spans="1:14" x14ac:dyDescent="0.2">
      <c r="A16" s="1" t="s">
        <v>105</v>
      </c>
      <c r="B16" s="7">
        <v>-719</v>
      </c>
      <c r="C16" s="7">
        <v>-560</v>
      </c>
      <c r="D16" s="7">
        <v>-608</v>
      </c>
      <c r="E16" s="7">
        <v>-476</v>
      </c>
      <c r="F16" s="7">
        <v>-392</v>
      </c>
      <c r="G16" s="7">
        <v>-409</v>
      </c>
      <c r="H16" s="7">
        <v>-451</v>
      </c>
      <c r="I16" s="7">
        <v>0</v>
      </c>
      <c r="J16" s="7">
        <v>0</v>
      </c>
      <c r="K16" s="7">
        <v>0</v>
      </c>
      <c r="L16" s="7"/>
    </row>
    <row r="17" spans="1:14" x14ac:dyDescent="0.2">
      <c r="A17" s="41" t="s">
        <v>124</v>
      </c>
      <c r="B17" s="130">
        <v>14998</v>
      </c>
      <c r="C17" s="130">
        <v>17242</v>
      </c>
      <c r="D17" s="130">
        <v>17685</v>
      </c>
      <c r="E17" s="130">
        <v>7680</v>
      </c>
      <c r="F17" s="130">
        <v>9744</v>
      </c>
      <c r="G17" s="130">
        <v>16018</v>
      </c>
      <c r="H17" s="130">
        <v>15639</v>
      </c>
      <c r="I17" s="130">
        <v>9900</v>
      </c>
      <c r="J17" s="130">
        <v>10622</v>
      </c>
      <c r="K17" s="130">
        <v>10998</v>
      </c>
      <c r="L17" s="62"/>
    </row>
    <row r="18" spans="1:14" x14ac:dyDescent="0.2">
      <c r="A18" s="1"/>
      <c r="B18" s="19"/>
      <c r="C18" s="19"/>
      <c r="D18" s="19"/>
      <c r="E18" s="19"/>
      <c r="F18" s="19"/>
      <c r="G18" s="19"/>
      <c r="H18" s="19"/>
      <c r="I18" s="19"/>
      <c r="J18" s="19"/>
      <c r="K18" s="19"/>
      <c r="L18" s="18"/>
    </row>
    <row r="19" spans="1:14" x14ac:dyDescent="0.2">
      <c r="A19" s="1" t="s">
        <v>25</v>
      </c>
      <c r="B19" s="7">
        <v>-1384</v>
      </c>
      <c r="C19" s="7">
        <v>-1931</v>
      </c>
      <c r="D19" s="7">
        <v>-2356</v>
      </c>
      <c r="E19" s="7">
        <v>-1320</v>
      </c>
      <c r="F19" s="7">
        <v>-567</v>
      </c>
      <c r="G19" s="7">
        <v>-958</v>
      </c>
      <c r="H19" s="7">
        <v>-1309</v>
      </c>
      <c r="I19" s="7">
        <v>-1157</v>
      </c>
      <c r="J19" s="7">
        <v>-1182</v>
      </c>
      <c r="K19" s="7">
        <v>-835</v>
      </c>
      <c r="L19" s="7"/>
    </row>
    <row r="20" spans="1:14" x14ac:dyDescent="0.2">
      <c r="A20" s="1" t="s">
        <v>4</v>
      </c>
      <c r="B20" s="7">
        <v>-4713</v>
      </c>
      <c r="C20" s="7">
        <v>-5860</v>
      </c>
      <c r="D20" s="7">
        <v>-3615</v>
      </c>
      <c r="E20" s="7">
        <v>-2175</v>
      </c>
      <c r="F20" s="7">
        <v>-3147</v>
      </c>
      <c r="G20" s="7">
        <v>-3917</v>
      </c>
      <c r="H20" s="7">
        <v>-1130</v>
      </c>
      <c r="I20" s="7">
        <v>-2466</v>
      </c>
      <c r="J20" s="7">
        <v>-2971</v>
      </c>
      <c r="K20" s="7">
        <v>-3782</v>
      </c>
      <c r="L20" s="7"/>
    </row>
    <row r="21" spans="1:14" x14ac:dyDescent="0.2">
      <c r="A21" s="14" t="s">
        <v>5</v>
      </c>
      <c r="B21" s="7">
        <v>27</v>
      </c>
      <c r="C21" s="7">
        <v>34</v>
      </c>
      <c r="D21" s="7">
        <v>-89</v>
      </c>
      <c r="E21" s="7">
        <v>-97</v>
      </c>
      <c r="F21" s="7">
        <v>-39</v>
      </c>
      <c r="G21" s="7">
        <v>32</v>
      </c>
      <c r="H21" s="7">
        <v>8</v>
      </c>
      <c r="I21" s="7">
        <v>86</v>
      </c>
      <c r="J21" s="7">
        <v>175</v>
      </c>
      <c r="K21" s="7">
        <v>149</v>
      </c>
      <c r="L21" s="7"/>
    </row>
    <row r="22" spans="1:14" x14ac:dyDescent="0.2">
      <c r="A22" s="3" t="s">
        <v>6</v>
      </c>
      <c r="B22" s="130">
        <v>8928</v>
      </c>
      <c r="C22" s="130">
        <v>9485</v>
      </c>
      <c r="D22" s="130">
        <v>11625</v>
      </c>
      <c r="E22" s="130">
        <v>4088</v>
      </c>
      <c r="F22" s="130">
        <v>5991</v>
      </c>
      <c r="G22" s="130">
        <v>11175</v>
      </c>
      <c r="H22" s="130">
        <v>13208</v>
      </c>
      <c r="I22" s="130">
        <v>6363</v>
      </c>
      <c r="J22" s="130">
        <v>6644</v>
      </c>
      <c r="K22" s="130">
        <v>6530</v>
      </c>
      <c r="L22" s="62"/>
    </row>
    <row r="23" spans="1:14" x14ac:dyDescent="0.2">
      <c r="A23" s="1" t="s">
        <v>106</v>
      </c>
      <c r="B23" s="72">
        <v>0</v>
      </c>
      <c r="C23" s="7">
        <v>-68</v>
      </c>
      <c r="D23" s="7">
        <v>-182</v>
      </c>
      <c r="E23" s="7">
        <v>-4955</v>
      </c>
      <c r="F23" s="7">
        <v>-11813</v>
      </c>
      <c r="G23" s="7">
        <v>-747</v>
      </c>
      <c r="H23" s="7">
        <v>-143</v>
      </c>
      <c r="I23" s="7">
        <v>-694</v>
      </c>
      <c r="J23" s="7">
        <v>-26045</v>
      </c>
      <c r="K23" s="7">
        <v>-6540</v>
      </c>
      <c r="L23" s="7"/>
    </row>
    <row r="24" spans="1:14" x14ac:dyDescent="0.2">
      <c r="A24" s="14" t="s">
        <v>107</v>
      </c>
      <c r="B24" s="71">
        <v>5</v>
      </c>
      <c r="C24" s="71">
        <v>23908</v>
      </c>
      <c r="D24" s="71">
        <v>1249</v>
      </c>
      <c r="E24" s="71">
        <v>0</v>
      </c>
      <c r="F24" s="7">
        <v>15</v>
      </c>
      <c r="G24" s="7">
        <v>367</v>
      </c>
      <c r="H24" s="7">
        <v>220</v>
      </c>
      <c r="I24" s="7">
        <v>68</v>
      </c>
      <c r="J24" s="7">
        <v>29</v>
      </c>
      <c r="K24" s="7">
        <v>369</v>
      </c>
      <c r="L24" s="7"/>
    </row>
    <row r="25" spans="1:14" s="26" customFormat="1" x14ac:dyDescent="0.2">
      <c r="A25" s="45" t="s">
        <v>125</v>
      </c>
      <c r="B25" s="130">
        <v>5</v>
      </c>
      <c r="C25" s="130">
        <v>23840</v>
      </c>
      <c r="D25" s="130">
        <v>1067</v>
      </c>
      <c r="E25" s="130">
        <v>-4955</v>
      </c>
      <c r="F25" s="130">
        <v>-11798</v>
      </c>
      <c r="G25" s="130">
        <v>-380</v>
      </c>
      <c r="H25" s="130">
        <v>77</v>
      </c>
      <c r="I25" s="130">
        <v>-626</v>
      </c>
      <c r="J25" s="130">
        <v>-26016</v>
      </c>
      <c r="K25" s="130">
        <v>-6171</v>
      </c>
      <c r="L25" s="62"/>
      <c r="M25" s="119"/>
      <c r="N25" s="119"/>
    </row>
    <row r="26" spans="1:14" x14ac:dyDescent="0.2">
      <c r="A26" s="3" t="s">
        <v>108</v>
      </c>
      <c r="B26" s="130">
        <v>8933</v>
      </c>
      <c r="C26" s="130">
        <v>33325</v>
      </c>
      <c r="D26" s="130">
        <v>12692</v>
      </c>
      <c r="E26" s="130">
        <v>-867</v>
      </c>
      <c r="F26" s="130">
        <v>-5807</v>
      </c>
      <c r="G26" s="130">
        <v>10795</v>
      </c>
      <c r="H26" s="130">
        <v>13285</v>
      </c>
      <c r="I26" s="130">
        <v>5737</v>
      </c>
      <c r="J26" s="130">
        <v>-19372</v>
      </c>
      <c r="K26" s="130">
        <v>359</v>
      </c>
      <c r="L26" s="62"/>
    </row>
    <row r="27" spans="1:14" x14ac:dyDescent="0.2">
      <c r="A27" s="1"/>
      <c r="B27" s="19"/>
      <c r="C27" s="19"/>
      <c r="D27" s="19"/>
      <c r="E27" s="19"/>
      <c r="F27" s="19"/>
      <c r="G27" s="19"/>
      <c r="H27" s="19"/>
      <c r="I27" s="19"/>
      <c r="J27" s="19"/>
      <c r="K27" s="19"/>
      <c r="L27" s="18"/>
    </row>
    <row r="28" spans="1:14" x14ac:dyDescent="0.2">
      <c r="A28" s="1" t="s">
        <v>86</v>
      </c>
      <c r="B28" s="72">
        <v>0</v>
      </c>
      <c r="C28" s="72">
        <v>0</v>
      </c>
      <c r="D28" s="72">
        <v>0</v>
      </c>
      <c r="E28" s="72">
        <v>0</v>
      </c>
      <c r="F28" s="72">
        <v>0</v>
      </c>
      <c r="G28" s="7">
        <v>64</v>
      </c>
      <c r="H28" s="7">
        <v>4</v>
      </c>
      <c r="I28" s="7">
        <v>5</v>
      </c>
      <c r="J28" s="7">
        <v>28</v>
      </c>
      <c r="K28" s="7">
        <v>435</v>
      </c>
      <c r="L28" s="7"/>
    </row>
    <row r="29" spans="1:14" x14ac:dyDescent="0.2">
      <c r="A29" s="1" t="s">
        <v>102</v>
      </c>
      <c r="B29" s="7">
        <v>-5711</v>
      </c>
      <c r="C29" s="7">
        <v>-5443</v>
      </c>
      <c r="D29" s="7">
        <v>-5092</v>
      </c>
      <c r="E29" s="7">
        <v>-4916</v>
      </c>
      <c r="F29" s="7">
        <v>-4741</v>
      </c>
      <c r="G29" s="7">
        <v>-4390</v>
      </c>
      <c r="H29" s="7">
        <v>-4038</v>
      </c>
      <c r="I29" s="7">
        <v>-4038</v>
      </c>
      <c r="J29" s="72">
        <v>0</v>
      </c>
      <c r="K29" s="72">
        <v>0</v>
      </c>
      <c r="L29" s="72"/>
    </row>
    <row r="30" spans="1:14" x14ac:dyDescent="0.2">
      <c r="A30" s="1" t="s">
        <v>131</v>
      </c>
      <c r="B30" s="7">
        <v>-20</v>
      </c>
      <c r="C30" s="7">
        <v>-23</v>
      </c>
      <c r="D30" s="7">
        <v>-2</v>
      </c>
      <c r="E30" s="7">
        <v>-21</v>
      </c>
      <c r="F30" s="7">
        <v>-273</v>
      </c>
      <c r="G30" s="7">
        <v>-423</v>
      </c>
      <c r="H30" s="7">
        <v>-336</v>
      </c>
      <c r="I30" s="7">
        <v>-397</v>
      </c>
      <c r="J30" s="7">
        <v>-285</v>
      </c>
      <c r="K30" s="7">
        <v>-190</v>
      </c>
      <c r="L30" s="7"/>
    </row>
    <row r="31" spans="1:14" x14ac:dyDescent="0.2">
      <c r="A31" s="68" t="s">
        <v>166</v>
      </c>
      <c r="B31" s="152">
        <v>-3160</v>
      </c>
      <c r="C31" s="152">
        <v>-2224</v>
      </c>
      <c r="D31" s="152"/>
      <c r="E31" s="152"/>
      <c r="F31" s="152"/>
      <c r="G31" s="152"/>
      <c r="H31" s="152"/>
      <c r="I31" s="152"/>
      <c r="J31" s="153"/>
      <c r="K31" s="153"/>
      <c r="L31" s="72"/>
    </row>
    <row r="32" spans="1:14" x14ac:dyDescent="0.2">
      <c r="A32" s="1" t="s">
        <v>141</v>
      </c>
      <c r="B32" s="71">
        <v>0</v>
      </c>
      <c r="C32" s="71">
        <v>0</v>
      </c>
      <c r="D32" s="71">
        <v>0</v>
      </c>
      <c r="E32" s="71">
        <v>0</v>
      </c>
      <c r="F32" s="71">
        <v>0</v>
      </c>
      <c r="G32" s="71">
        <v>0</v>
      </c>
      <c r="H32" s="71">
        <v>0</v>
      </c>
      <c r="I32" s="71">
        <v>0</v>
      </c>
      <c r="J32" s="7">
        <v>838</v>
      </c>
      <c r="K32" s="7">
        <v>-14571</v>
      </c>
      <c r="L32" s="7"/>
    </row>
    <row r="33" spans="1:12" x14ac:dyDescent="0.2">
      <c r="A33" s="149" t="s">
        <v>146</v>
      </c>
      <c r="B33" s="133">
        <v>42</v>
      </c>
      <c r="C33" s="133">
        <v>25635</v>
      </c>
      <c r="D33" s="133">
        <v>7598</v>
      </c>
      <c r="E33" s="133">
        <v>-5804</v>
      </c>
      <c r="F33" s="133">
        <v>-10821</v>
      </c>
      <c r="G33" s="133"/>
      <c r="H33" s="133"/>
      <c r="I33" s="133"/>
      <c r="J33" s="133"/>
      <c r="K33" s="133"/>
      <c r="L33" s="62"/>
    </row>
    <row r="34" spans="1:12" x14ac:dyDescent="0.2">
      <c r="A34" s="1" t="s">
        <v>148</v>
      </c>
      <c r="B34" s="72">
        <v>0</v>
      </c>
      <c r="C34" s="7">
        <v>-467</v>
      </c>
      <c r="D34" s="7">
        <v>866</v>
      </c>
      <c r="E34" s="7">
        <v>952</v>
      </c>
      <c r="F34" s="7">
        <v>628</v>
      </c>
      <c r="G34" s="7"/>
      <c r="H34" s="7"/>
      <c r="I34" s="7"/>
      <c r="J34" s="7"/>
      <c r="K34" s="7"/>
      <c r="L34" s="7"/>
    </row>
    <row r="35" spans="1:12" x14ac:dyDescent="0.2">
      <c r="A35" s="149" t="s">
        <v>147</v>
      </c>
      <c r="B35" s="133">
        <v>42</v>
      </c>
      <c r="C35" s="133">
        <v>25168</v>
      </c>
      <c r="D35" s="133">
        <v>8464</v>
      </c>
      <c r="E35" s="133">
        <v>-4852</v>
      </c>
      <c r="F35" s="133">
        <v>-10193</v>
      </c>
      <c r="G35" s="133">
        <v>6046</v>
      </c>
      <c r="H35" s="133">
        <v>8915</v>
      </c>
      <c r="I35" s="133">
        <v>1307</v>
      </c>
      <c r="J35" s="133">
        <v>-18791</v>
      </c>
      <c r="K35" s="133">
        <v>-13967</v>
      </c>
      <c r="L35" s="62"/>
    </row>
    <row r="36" spans="1:12" x14ac:dyDescent="0.2">
      <c r="A36" s="3"/>
      <c r="B36" s="36"/>
      <c r="C36" s="36"/>
      <c r="D36" s="36"/>
      <c r="E36" s="36"/>
      <c r="F36" s="36"/>
      <c r="G36" s="36"/>
      <c r="H36" s="36"/>
      <c r="I36" s="36"/>
      <c r="J36" s="36"/>
      <c r="K36" s="36"/>
      <c r="L36" s="36"/>
    </row>
    <row r="37" spans="1:12" x14ac:dyDescent="0.2">
      <c r="A37" s="3"/>
      <c r="B37" s="65"/>
      <c r="C37" s="65"/>
      <c r="D37" s="65"/>
      <c r="E37" s="65"/>
      <c r="F37" s="65"/>
      <c r="G37" s="65"/>
      <c r="H37" s="65"/>
      <c r="I37" s="65"/>
      <c r="J37" s="65"/>
      <c r="K37" s="65"/>
      <c r="L37" s="36"/>
    </row>
    <row r="38" spans="1:12" x14ac:dyDescent="0.2">
      <c r="A38" s="3" t="s">
        <v>132</v>
      </c>
      <c r="B38" s="65">
        <v>-30769</v>
      </c>
      <c r="C38" s="65">
        <v>-53703</v>
      </c>
      <c r="D38" s="65">
        <v>-62869</v>
      </c>
      <c r="E38" s="65">
        <v>-55433</v>
      </c>
      <c r="F38" s="65">
        <v>-42688</v>
      </c>
      <c r="G38" s="65">
        <v>-50940</v>
      </c>
      <c r="H38" s="65">
        <v>-54404</v>
      </c>
      <c r="I38" s="65">
        <v>-52467</v>
      </c>
      <c r="J38" s="65">
        <v>-35173</v>
      </c>
      <c r="K38" s="65">
        <v>-19058</v>
      </c>
      <c r="L38" s="36"/>
    </row>
    <row r="39" spans="1:12" x14ac:dyDescent="0.2">
      <c r="A39" s="1" t="s">
        <v>109</v>
      </c>
      <c r="B39" s="72">
        <v>0</v>
      </c>
      <c r="C39" s="72">
        <v>0</v>
      </c>
      <c r="D39" s="72">
        <v>0</v>
      </c>
      <c r="E39" s="72">
        <v>0</v>
      </c>
      <c r="F39" s="72">
        <v>0</v>
      </c>
      <c r="G39" s="72">
        <v>0</v>
      </c>
      <c r="H39" s="7">
        <v>-3786</v>
      </c>
      <c r="I39" s="72">
        <v>0</v>
      </c>
      <c r="J39" s="72">
        <v>0</v>
      </c>
      <c r="K39" s="72">
        <v>0</v>
      </c>
      <c r="L39" s="72"/>
    </row>
    <row r="40" spans="1:12" x14ac:dyDescent="0.2">
      <c r="A40" s="1" t="s">
        <v>7</v>
      </c>
      <c r="B40" s="7">
        <v>42</v>
      </c>
      <c r="C40" s="7">
        <v>25168</v>
      </c>
      <c r="D40" s="7">
        <v>8464</v>
      </c>
      <c r="E40" s="7">
        <v>-4852</v>
      </c>
      <c r="F40" s="7">
        <v>-10193</v>
      </c>
      <c r="G40" s="7">
        <v>6046</v>
      </c>
      <c r="H40" s="7">
        <v>8915</v>
      </c>
      <c r="I40" s="7">
        <v>1307</v>
      </c>
      <c r="J40" s="7">
        <v>-18791</v>
      </c>
      <c r="K40" s="7">
        <v>-13967</v>
      </c>
      <c r="L40" s="7"/>
    </row>
    <row r="41" spans="1:12" x14ac:dyDescent="0.2">
      <c r="A41" s="1" t="s">
        <v>40</v>
      </c>
      <c r="B41" s="7">
        <v>2423</v>
      </c>
      <c r="C41" s="7">
        <v>96</v>
      </c>
      <c r="D41" s="7">
        <v>1339</v>
      </c>
      <c r="E41" s="7">
        <v>2281</v>
      </c>
      <c r="F41" s="7">
        <v>-147</v>
      </c>
      <c r="G41" s="7">
        <v>-199</v>
      </c>
      <c r="H41" s="7">
        <v>488</v>
      </c>
      <c r="I41" s="7">
        <v>-1041</v>
      </c>
      <c r="J41" s="7">
        <v>1061</v>
      </c>
      <c r="K41" s="7">
        <v>-1570</v>
      </c>
      <c r="L41" s="7"/>
    </row>
    <row r="42" spans="1:12" x14ac:dyDescent="0.2">
      <c r="A42" s="1" t="s">
        <v>110</v>
      </c>
      <c r="B42" s="7">
        <v>-331</v>
      </c>
      <c r="C42" s="7">
        <v>-581</v>
      </c>
      <c r="D42" s="7">
        <v>-491</v>
      </c>
      <c r="E42" s="7">
        <v>-562</v>
      </c>
      <c r="F42" s="7">
        <v>-385</v>
      </c>
      <c r="G42" s="7">
        <v>-399</v>
      </c>
      <c r="H42" s="7">
        <v>-434</v>
      </c>
      <c r="I42" s="72">
        <v>0</v>
      </c>
      <c r="J42" s="72">
        <v>0</v>
      </c>
      <c r="K42" s="72">
        <v>0</v>
      </c>
      <c r="L42" s="72"/>
    </row>
    <row r="43" spans="1:12" x14ac:dyDescent="0.2">
      <c r="A43" s="1" t="s">
        <v>82</v>
      </c>
      <c r="B43" s="7">
        <v>2092</v>
      </c>
      <c r="C43" s="7">
        <v>-1749</v>
      </c>
      <c r="D43" s="7">
        <v>-146</v>
      </c>
      <c r="E43" s="7">
        <v>-4303</v>
      </c>
      <c r="F43" s="7">
        <v>-2020</v>
      </c>
      <c r="G43" s="7">
        <v>2804</v>
      </c>
      <c r="H43" s="7">
        <v>-1719</v>
      </c>
      <c r="I43" s="7">
        <v>-2203</v>
      </c>
      <c r="J43" s="7">
        <v>436</v>
      </c>
      <c r="K43" s="7">
        <v>-578</v>
      </c>
      <c r="L43" s="7"/>
    </row>
    <row r="44" spans="1:12" x14ac:dyDescent="0.2">
      <c r="A44" s="41" t="s">
        <v>133</v>
      </c>
      <c r="B44" s="130">
        <v>-26543</v>
      </c>
      <c r="C44" s="130">
        <v>-30769</v>
      </c>
      <c r="D44" s="130">
        <v>-53703</v>
      </c>
      <c r="E44" s="130">
        <v>-62869</v>
      </c>
      <c r="F44" s="130">
        <v>-55433</v>
      </c>
      <c r="G44" s="130">
        <v>-42688</v>
      </c>
      <c r="H44" s="130">
        <v>-50940</v>
      </c>
      <c r="I44" s="130">
        <v>-54404</v>
      </c>
      <c r="J44" s="130">
        <v>-52467</v>
      </c>
      <c r="K44" s="130">
        <v>-35173</v>
      </c>
      <c r="L44" s="62"/>
    </row>
    <row r="46" spans="1:12" ht="14.25" x14ac:dyDescent="0.2">
      <c r="A46" s="83" t="s">
        <v>204</v>
      </c>
      <c r="B46" s="150"/>
      <c r="K46" s="51"/>
    </row>
    <row r="48" spans="1:12" x14ac:dyDescent="0.2">
      <c r="B48" s="151"/>
      <c r="C48" s="151"/>
      <c r="D48" s="151"/>
      <c r="E48" s="151"/>
      <c r="F48" s="151"/>
      <c r="G48" s="151"/>
      <c r="H48" s="151"/>
      <c r="I48" s="151"/>
      <c r="J48" s="151"/>
      <c r="K48" s="151"/>
      <c r="L48" s="151"/>
    </row>
    <row r="49" spans="2:12" x14ac:dyDescent="0.2">
      <c r="B49" s="151"/>
      <c r="C49" s="151"/>
      <c r="D49" s="151"/>
      <c r="E49" s="151"/>
      <c r="F49" s="151"/>
      <c r="G49" s="151"/>
      <c r="H49" s="151"/>
      <c r="I49" s="151"/>
      <c r="J49" s="151"/>
      <c r="K49" s="151"/>
      <c r="L49" s="151"/>
    </row>
    <row r="50" spans="2:12" x14ac:dyDescent="0.2">
      <c r="B50" s="151"/>
      <c r="C50" s="151"/>
      <c r="D50" s="151"/>
      <c r="E50" s="151"/>
      <c r="F50" s="151"/>
      <c r="G50" s="151"/>
      <c r="H50" s="151"/>
      <c r="I50" s="151"/>
      <c r="J50" s="151"/>
      <c r="K50" s="151"/>
      <c r="L50" s="151"/>
    </row>
    <row r="51" spans="2:12" x14ac:dyDescent="0.2">
      <c r="B51" s="151"/>
      <c r="C51" s="151"/>
      <c r="D51" s="151"/>
      <c r="E51" s="151"/>
      <c r="F51" s="151"/>
      <c r="G51" s="151"/>
      <c r="H51" s="151"/>
      <c r="I51" s="151"/>
      <c r="J51" s="151"/>
      <c r="K51" s="151"/>
      <c r="L51" s="151"/>
    </row>
    <row r="52" spans="2:12" x14ac:dyDescent="0.2">
      <c r="B52" s="151"/>
      <c r="C52" s="151"/>
      <c r="D52" s="151"/>
      <c r="E52" s="151"/>
      <c r="F52" s="151"/>
      <c r="G52" s="151"/>
      <c r="H52" s="151"/>
      <c r="I52" s="151"/>
      <c r="J52" s="151"/>
      <c r="K52" s="151"/>
      <c r="L52" s="151"/>
    </row>
    <row r="53" spans="2:12" x14ac:dyDescent="0.2">
      <c r="B53" s="151"/>
      <c r="C53" s="151"/>
      <c r="D53" s="151"/>
      <c r="E53" s="151"/>
      <c r="F53" s="151"/>
      <c r="G53" s="151"/>
      <c r="H53" s="151"/>
      <c r="I53" s="151"/>
      <c r="J53" s="151"/>
      <c r="K53" s="151"/>
      <c r="L53" s="151"/>
    </row>
    <row r="54" spans="2:12" x14ac:dyDescent="0.2">
      <c r="B54" s="151"/>
      <c r="C54" s="151"/>
      <c r="D54" s="151"/>
      <c r="E54" s="151"/>
      <c r="F54" s="151"/>
      <c r="G54" s="151"/>
      <c r="H54" s="151"/>
      <c r="I54" s="151"/>
      <c r="J54" s="151"/>
      <c r="K54" s="151"/>
      <c r="L54" s="151"/>
    </row>
    <row r="55" spans="2:12" x14ac:dyDescent="0.2">
      <c r="B55" s="151"/>
      <c r="C55" s="151"/>
      <c r="D55" s="151"/>
      <c r="E55" s="151"/>
      <c r="F55" s="151"/>
      <c r="G55" s="151"/>
      <c r="H55" s="151"/>
      <c r="I55" s="151"/>
      <c r="J55" s="151"/>
      <c r="K55" s="151"/>
      <c r="L55" s="151"/>
    </row>
    <row r="56" spans="2:12" x14ac:dyDescent="0.2">
      <c r="B56" s="151"/>
      <c r="C56" s="151"/>
      <c r="D56" s="151"/>
      <c r="E56" s="151"/>
      <c r="F56" s="151"/>
      <c r="G56" s="151"/>
      <c r="H56" s="151"/>
      <c r="I56" s="151"/>
      <c r="J56" s="151"/>
      <c r="K56" s="151"/>
      <c r="L56" s="151"/>
    </row>
    <row r="57" spans="2:12" x14ac:dyDescent="0.2">
      <c r="B57" s="151"/>
      <c r="C57" s="151"/>
      <c r="D57" s="151"/>
      <c r="E57" s="151"/>
      <c r="F57" s="151"/>
      <c r="G57" s="151"/>
      <c r="H57" s="151"/>
      <c r="I57" s="151"/>
      <c r="J57" s="151"/>
      <c r="K57" s="151"/>
      <c r="L57" s="151"/>
    </row>
    <row r="58" spans="2:12" x14ac:dyDescent="0.2">
      <c r="B58" s="151"/>
      <c r="C58" s="151"/>
      <c r="D58" s="151"/>
      <c r="E58" s="151"/>
      <c r="F58" s="151"/>
      <c r="G58" s="151"/>
      <c r="H58" s="151"/>
      <c r="I58" s="151"/>
      <c r="J58" s="151"/>
      <c r="K58" s="151"/>
      <c r="L58" s="151"/>
    </row>
    <row r="59" spans="2:12" x14ac:dyDescent="0.2">
      <c r="B59" s="151"/>
      <c r="C59" s="151"/>
      <c r="D59" s="151"/>
      <c r="E59" s="151"/>
      <c r="F59" s="151"/>
      <c r="G59" s="151"/>
      <c r="H59" s="151"/>
      <c r="I59" s="151"/>
      <c r="J59" s="151"/>
      <c r="K59" s="151"/>
      <c r="L59" s="151"/>
    </row>
    <row r="60" spans="2:12" x14ac:dyDescent="0.2">
      <c r="B60" s="151"/>
      <c r="C60" s="151"/>
      <c r="D60" s="151"/>
      <c r="E60" s="151"/>
      <c r="F60" s="151"/>
      <c r="G60" s="151"/>
      <c r="H60" s="151"/>
      <c r="I60" s="151"/>
      <c r="J60" s="151"/>
      <c r="K60" s="151"/>
      <c r="L60" s="151"/>
    </row>
  </sheetData>
  <phoneticPr fontId="0" type="noConversion"/>
  <pageMargins left="0.75" right="0.75" top="1" bottom="1" header="0.5" footer="0.5"/>
  <pageSetup paperSize="9" scale="68" orientation="landscape" r:id="rId1"/>
  <headerFooter alignWithMargins="0">
    <oddFooter>&amp;L&amp;1#&amp;"Calibri"&amp;10&amp;K000000Essity Internal&amp;R&amp;1#&amp;"Calibri"&amp;10&amp;K000000Essity Internal</oddFooter>
  </headerFooter>
  <customProperties>
    <customPr name="_pios_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indexed="53"/>
    <pageSetUpPr fitToPage="1"/>
  </sheetPr>
  <dimension ref="A1:S59"/>
  <sheetViews>
    <sheetView showGridLines="0" zoomScaleNormal="100" workbookViewId="0">
      <selection activeCell="B27" sqref="B27"/>
    </sheetView>
  </sheetViews>
  <sheetFormatPr defaultColWidth="9.140625" defaultRowHeight="12.75" x14ac:dyDescent="0.2"/>
  <cols>
    <col min="1" max="1" width="50.5703125" style="2" customWidth="1"/>
    <col min="2" max="2" width="10.140625" style="2" customWidth="1"/>
    <col min="3" max="3" width="10" style="2" customWidth="1"/>
    <col min="4" max="6" width="8.5703125" style="2" customWidth="1"/>
    <col min="7" max="7" width="9.28515625" style="2" customWidth="1"/>
    <col min="8" max="11" width="10.5703125" style="2" customWidth="1"/>
    <col min="12" max="16384" width="9.140625" style="2"/>
  </cols>
  <sheetData>
    <row r="1" spans="1:19" ht="18" x14ac:dyDescent="0.25">
      <c r="A1" s="4" t="s">
        <v>95</v>
      </c>
      <c r="B1" s="4"/>
      <c r="C1" s="4"/>
      <c r="D1" s="4"/>
      <c r="E1" s="4"/>
      <c r="F1" s="4"/>
      <c r="G1" s="4"/>
      <c r="H1" s="4"/>
      <c r="I1" s="4"/>
      <c r="J1" s="4"/>
      <c r="K1" s="4"/>
    </row>
    <row r="2" spans="1:19" s="1" customFormat="1" x14ac:dyDescent="0.2"/>
    <row r="3" spans="1:19" s="51" customFormat="1" x14ac:dyDescent="0.2">
      <c r="A3" s="22" t="s">
        <v>23</v>
      </c>
      <c r="B3" s="22">
        <v>2025</v>
      </c>
      <c r="C3" s="22">
        <v>2024</v>
      </c>
      <c r="D3" s="22">
        <v>2023</v>
      </c>
      <c r="E3" s="66">
        <v>2022</v>
      </c>
      <c r="F3" s="66">
        <v>2021</v>
      </c>
      <c r="G3" s="66">
        <v>2020</v>
      </c>
      <c r="H3" s="66">
        <v>2019</v>
      </c>
      <c r="I3" s="66">
        <v>2018</v>
      </c>
      <c r="J3" s="66">
        <v>2017</v>
      </c>
      <c r="K3" s="66">
        <v>2016</v>
      </c>
    </row>
    <row r="4" spans="1:19" s="1" customFormat="1" ht="14.25" x14ac:dyDescent="0.2">
      <c r="A4" s="3" t="s">
        <v>212</v>
      </c>
      <c r="B4" s="3"/>
      <c r="C4" s="3"/>
      <c r="D4" s="3"/>
      <c r="E4" s="3"/>
      <c r="F4" s="3"/>
      <c r="G4" s="3"/>
      <c r="H4" s="3"/>
      <c r="I4" s="3"/>
      <c r="J4" s="3"/>
      <c r="K4" s="3"/>
      <c r="L4" s="51"/>
      <c r="M4" s="51"/>
      <c r="N4" s="51"/>
      <c r="O4" s="51"/>
      <c r="P4" s="51"/>
    </row>
    <row r="5" spans="1:19" x14ac:dyDescent="0.2">
      <c r="A5" s="2" t="s">
        <v>0</v>
      </c>
      <c r="B5" s="2">
        <v>138494</v>
      </c>
      <c r="C5" s="54">
        <v>145546</v>
      </c>
      <c r="D5" s="54">
        <f>'Income statement'!D4</f>
        <v>147147</v>
      </c>
      <c r="E5" s="54">
        <f>'Income statement'!E4</f>
        <v>131320</v>
      </c>
      <c r="F5" s="54">
        <f>'Income statement'!F4</f>
        <v>101466</v>
      </c>
      <c r="G5" s="54">
        <f>'Income statement'!G4</f>
        <v>121752</v>
      </c>
      <c r="H5" s="54">
        <f>'Income statement'!H4</f>
        <v>128975</v>
      </c>
      <c r="I5" s="54">
        <f>'Income statement'!I4</f>
        <v>118500</v>
      </c>
      <c r="J5" s="54">
        <f>'Income statement'!J4</f>
        <v>109265</v>
      </c>
      <c r="K5" s="54">
        <f>'Income statement'!K4</f>
        <v>101238</v>
      </c>
      <c r="L5" s="95"/>
      <c r="M5" s="95"/>
      <c r="N5" s="95"/>
      <c r="O5" s="95"/>
      <c r="P5" s="95"/>
      <c r="Q5" s="95"/>
      <c r="R5" s="95"/>
      <c r="S5" s="95"/>
    </row>
    <row r="6" spans="1:19" x14ac:dyDescent="0.2">
      <c r="A6" s="3" t="s">
        <v>169</v>
      </c>
      <c r="B6" s="3">
        <v>19572</v>
      </c>
      <c r="C6" s="62">
        <v>20344</v>
      </c>
      <c r="D6" s="62">
        <f>'Income statement'!D61</f>
        <v>18898</v>
      </c>
      <c r="E6" s="62">
        <f>'Income statement'!E61</f>
        <v>12047</v>
      </c>
      <c r="F6" s="62">
        <f>'Income statement'!F61</f>
        <v>11451</v>
      </c>
      <c r="G6" s="62">
        <f>'Income statement'!G61</f>
        <v>17626</v>
      </c>
      <c r="H6" s="62">
        <f>'Income statement'!H61</f>
        <v>15840</v>
      </c>
      <c r="I6" s="62">
        <f>'Income statement'!I61</f>
        <v>12935</v>
      </c>
      <c r="J6" s="62">
        <f>'Income statement'!J61</f>
        <v>13405</v>
      </c>
      <c r="K6" s="62">
        <f>'Income statement'!K61</f>
        <v>11992</v>
      </c>
      <c r="L6" s="95"/>
      <c r="M6" s="95"/>
      <c r="N6" s="95"/>
      <c r="O6" s="95"/>
      <c r="P6" s="95"/>
      <c r="Q6" s="95"/>
      <c r="R6" s="95"/>
      <c r="S6" s="95"/>
    </row>
    <row r="7" spans="1:19" x14ac:dyDescent="0.2">
      <c r="A7" s="1" t="s">
        <v>153</v>
      </c>
      <c r="B7" s="7">
        <v>4946</v>
      </c>
      <c r="C7" s="7">
        <v>5509</v>
      </c>
      <c r="D7" s="7">
        <v>4037</v>
      </c>
      <c r="E7" s="7">
        <v>2904</v>
      </c>
      <c r="F7" s="7">
        <v>3800</v>
      </c>
      <c r="G7" s="7">
        <v>3668</v>
      </c>
      <c r="H7" s="7">
        <v>3734</v>
      </c>
      <c r="I7" s="62"/>
      <c r="J7" s="62"/>
      <c r="K7" s="62"/>
      <c r="L7" s="95"/>
      <c r="M7" s="95"/>
      <c r="N7" s="95"/>
      <c r="O7" s="95"/>
      <c r="P7" s="95"/>
      <c r="Q7" s="95"/>
      <c r="R7" s="95"/>
      <c r="S7" s="95"/>
    </row>
    <row r="8" spans="1:19" x14ac:dyDescent="0.2">
      <c r="A8" s="1" t="s">
        <v>154</v>
      </c>
      <c r="B8" s="7">
        <v>9605</v>
      </c>
      <c r="C8" s="7">
        <v>9509</v>
      </c>
      <c r="D8" s="7">
        <v>9797</v>
      </c>
      <c r="E8" s="7">
        <v>6354</v>
      </c>
      <c r="F8" s="7">
        <v>5767</v>
      </c>
      <c r="G8" s="7">
        <v>11538</v>
      </c>
      <c r="H8" s="7">
        <v>8333</v>
      </c>
      <c r="I8" s="62"/>
      <c r="J8" s="62"/>
      <c r="K8" s="62"/>
      <c r="L8" s="95"/>
      <c r="M8" s="95"/>
      <c r="N8" s="95"/>
      <c r="O8" s="95"/>
      <c r="P8" s="95"/>
      <c r="Q8" s="95"/>
      <c r="R8" s="95"/>
      <c r="S8" s="95"/>
    </row>
    <row r="9" spans="1:19" x14ac:dyDescent="0.2">
      <c r="A9" s="1" t="s">
        <v>137</v>
      </c>
      <c r="B9" s="7">
        <v>6364</v>
      </c>
      <c r="C9" s="7">
        <v>6829</v>
      </c>
      <c r="D9" s="7">
        <v>6288</v>
      </c>
      <c r="E9" s="7">
        <v>3843</v>
      </c>
      <c r="F9" s="7">
        <v>2673</v>
      </c>
      <c r="G9" s="7">
        <v>3317</v>
      </c>
      <c r="H9" s="7">
        <v>4463</v>
      </c>
      <c r="I9" s="62"/>
      <c r="J9" s="62"/>
      <c r="K9" s="62"/>
      <c r="L9" s="95"/>
      <c r="M9" s="95"/>
      <c r="N9" s="95"/>
      <c r="O9" s="95"/>
      <c r="P9" s="95"/>
      <c r="Q9" s="95"/>
      <c r="R9" s="95"/>
      <c r="S9" s="95"/>
    </row>
    <row r="10" spans="1:19" x14ac:dyDescent="0.2">
      <c r="A10" s="1" t="s">
        <v>118</v>
      </c>
      <c r="B10" s="7">
        <v>-1343</v>
      </c>
      <c r="C10" s="7">
        <v>-1503</v>
      </c>
      <c r="D10" s="7">
        <v>-1224</v>
      </c>
      <c r="E10" s="7">
        <v>-1054</v>
      </c>
      <c r="F10" s="7">
        <v>-789</v>
      </c>
      <c r="G10" s="7" t="s">
        <v>134</v>
      </c>
      <c r="H10" s="7" t="s">
        <v>135</v>
      </c>
      <c r="I10" s="7">
        <v>-591</v>
      </c>
      <c r="J10" s="7">
        <v>-620</v>
      </c>
      <c r="K10" s="7">
        <v>-577</v>
      </c>
      <c r="L10" s="95"/>
      <c r="M10" s="95"/>
      <c r="N10" s="95"/>
      <c r="O10" s="95"/>
      <c r="P10" s="95"/>
      <c r="Q10" s="95"/>
      <c r="R10" s="95"/>
      <c r="S10" s="95"/>
    </row>
    <row r="11" spans="1:19" x14ac:dyDescent="0.2">
      <c r="A11" s="1" t="s">
        <v>170</v>
      </c>
      <c r="B11" s="1">
        <v>-69</v>
      </c>
      <c r="C11" s="19">
        <v>-869</v>
      </c>
      <c r="D11" s="19">
        <v>-2291</v>
      </c>
      <c r="E11" s="19">
        <v>-2171</v>
      </c>
      <c r="F11" s="19">
        <v>371</v>
      </c>
      <c r="G11" s="19">
        <v>-59</v>
      </c>
      <c r="H11" s="19">
        <v>-713</v>
      </c>
      <c r="I11" s="19">
        <v>-1375</v>
      </c>
      <c r="J11" s="19">
        <v>-855</v>
      </c>
      <c r="K11" s="19">
        <v>-2645</v>
      </c>
      <c r="L11" s="95"/>
      <c r="M11" s="95"/>
      <c r="N11" s="95"/>
      <c r="O11" s="95"/>
      <c r="P11" s="95"/>
      <c r="Q11" s="95"/>
      <c r="R11" s="95"/>
      <c r="S11" s="95"/>
    </row>
    <row r="12" spans="1:19" ht="14.25" x14ac:dyDescent="0.2">
      <c r="A12" s="3" t="s">
        <v>138</v>
      </c>
      <c r="B12" s="3">
        <v>19503</v>
      </c>
      <c r="C12" s="62">
        <v>19475</v>
      </c>
      <c r="D12" s="62">
        <f>'Income statement'!D12</f>
        <v>16607.187428799967</v>
      </c>
      <c r="E12" s="62">
        <f>'Income statement'!E12</f>
        <v>9876</v>
      </c>
      <c r="F12" s="62">
        <f>'Income statement'!F12</f>
        <v>11823</v>
      </c>
      <c r="G12" s="62">
        <f>'Income statement'!G12</f>
        <v>17567</v>
      </c>
      <c r="H12" s="62">
        <f>'Income statement'!H12</f>
        <v>15127</v>
      </c>
      <c r="I12" s="62">
        <f>'Income statement'!I12</f>
        <v>11560</v>
      </c>
      <c r="J12" s="62">
        <f>'Income statement'!J12</f>
        <v>12550</v>
      </c>
      <c r="K12" s="62">
        <f>'Income statement'!K12</f>
        <v>9347</v>
      </c>
      <c r="L12" s="95"/>
      <c r="M12" s="95"/>
      <c r="N12" s="95"/>
      <c r="O12" s="95"/>
      <c r="P12" s="95"/>
      <c r="Q12" s="95"/>
      <c r="R12" s="95"/>
      <c r="S12" s="95"/>
    </row>
    <row r="13" spans="1:19" x14ac:dyDescent="0.2">
      <c r="A13" s="1" t="s">
        <v>202</v>
      </c>
      <c r="B13" s="1">
        <v>-972</v>
      </c>
      <c r="C13" s="7">
        <v>-1110</v>
      </c>
      <c r="D13" s="7">
        <f>'Income statement'!D14</f>
        <v>-1109</v>
      </c>
      <c r="E13" s="7">
        <f>'Income statement'!E14</f>
        <v>-1111</v>
      </c>
      <c r="F13" s="7">
        <f>'Income statement'!F14</f>
        <v>-844</v>
      </c>
      <c r="G13" s="7">
        <f>'Income statement'!G14</f>
        <v>-809</v>
      </c>
      <c r="H13" s="7">
        <f>'Income statement'!H14</f>
        <v>-778</v>
      </c>
      <c r="I13" s="7">
        <f>'Income statement'!I14</f>
        <v>-732</v>
      </c>
      <c r="J13" s="7">
        <f>'Income statement'!J14</f>
        <v>-560</v>
      </c>
      <c r="K13" s="7">
        <f>'Income statement'!K14</f>
        <v>-159</v>
      </c>
      <c r="L13" s="95"/>
      <c r="M13" s="95"/>
      <c r="N13" s="95"/>
      <c r="O13" s="95"/>
      <c r="P13" s="95"/>
      <c r="Q13" s="95"/>
      <c r="R13" s="95"/>
      <c r="S13" s="95"/>
    </row>
    <row r="14" spans="1:19" x14ac:dyDescent="0.2">
      <c r="A14" s="1" t="s">
        <v>170</v>
      </c>
      <c r="B14" s="134" t="s">
        <v>136</v>
      </c>
      <c r="C14" s="7">
        <v>-70</v>
      </c>
      <c r="D14" s="7">
        <f>'Income statement'!D15</f>
        <v>-350</v>
      </c>
      <c r="E14" s="7">
        <f>'Income statement'!E15</f>
        <v>-274</v>
      </c>
      <c r="F14" s="88">
        <f>'Income statement'!F15</f>
        <v>0</v>
      </c>
      <c r="G14" s="88">
        <f>'Income statement'!G15</f>
        <v>0</v>
      </c>
      <c r="H14" s="88">
        <f>'Income statement'!H15</f>
        <v>0</v>
      </c>
      <c r="I14" s="7">
        <f>'Income statement'!I15</f>
        <v>-69</v>
      </c>
      <c r="J14" s="7">
        <f>'Income statement'!J15</f>
        <v>-85</v>
      </c>
      <c r="K14" s="7">
        <f>'Income statement'!K15</f>
        <v>-180</v>
      </c>
      <c r="L14" s="95"/>
      <c r="M14" s="95"/>
      <c r="N14" s="95"/>
      <c r="O14" s="95"/>
      <c r="P14" s="95"/>
      <c r="Q14" s="95"/>
      <c r="R14" s="95"/>
      <c r="S14" s="95"/>
    </row>
    <row r="15" spans="1:19" ht="15.75" customHeight="1" x14ac:dyDescent="0.2">
      <c r="A15" s="3" t="s">
        <v>22</v>
      </c>
      <c r="B15" s="3">
        <v>18531</v>
      </c>
      <c r="C15" s="62">
        <v>18295</v>
      </c>
      <c r="D15" s="62">
        <f>'Income statement'!D16</f>
        <v>15148.187428799967</v>
      </c>
      <c r="E15" s="62">
        <f>'Income statement'!E16</f>
        <v>8491</v>
      </c>
      <c r="F15" s="62">
        <f>'Income statement'!F16</f>
        <v>10979</v>
      </c>
      <c r="G15" s="62">
        <f>'Income statement'!G16</f>
        <v>16758</v>
      </c>
      <c r="H15" s="62">
        <f>'Income statement'!H16</f>
        <v>14349</v>
      </c>
      <c r="I15" s="62">
        <f>'Income statement'!I16</f>
        <v>10759</v>
      </c>
      <c r="J15" s="62">
        <f>'Income statement'!J16</f>
        <v>11905</v>
      </c>
      <c r="K15" s="62">
        <f>'Income statement'!K16</f>
        <v>9008</v>
      </c>
      <c r="L15" s="95"/>
      <c r="M15" s="95"/>
      <c r="N15" s="95"/>
      <c r="O15" s="95"/>
      <c r="P15" s="95"/>
      <c r="Q15" s="95"/>
      <c r="R15" s="95"/>
      <c r="S15" s="95"/>
    </row>
    <row r="16" spans="1:19" ht="15.75" customHeight="1" x14ac:dyDescent="0.2">
      <c r="A16" s="1" t="s">
        <v>205</v>
      </c>
      <c r="B16" s="7">
        <v>14</v>
      </c>
      <c r="C16" s="88">
        <v>0</v>
      </c>
      <c r="D16" s="88">
        <v>0</v>
      </c>
      <c r="E16" s="88">
        <v>0</v>
      </c>
      <c r="F16" s="88">
        <v>0</v>
      </c>
      <c r="G16" s="88">
        <v>0</v>
      </c>
      <c r="H16" s="88">
        <v>0</v>
      </c>
      <c r="I16" s="88">
        <v>0</v>
      </c>
      <c r="J16" s="88">
        <v>0</v>
      </c>
      <c r="K16" s="88">
        <v>0</v>
      </c>
      <c r="L16" s="154"/>
      <c r="M16" s="154"/>
      <c r="N16" s="154"/>
      <c r="O16" s="154"/>
      <c r="P16" s="154"/>
      <c r="Q16" s="154"/>
      <c r="R16" s="154"/>
      <c r="S16" s="154"/>
    </row>
    <row r="17" spans="1:19" ht="14.25" x14ac:dyDescent="0.2">
      <c r="A17" s="2" t="s">
        <v>139</v>
      </c>
      <c r="B17" s="7">
        <v>257</v>
      </c>
      <c r="C17" s="7">
        <v>593</v>
      </c>
      <c r="D17" s="7">
        <f>'Income statement'!D19</f>
        <v>412</v>
      </c>
      <c r="E17" s="7">
        <f>'Income statement'!E19</f>
        <v>141</v>
      </c>
      <c r="F17" s="7">
        <f>'Income statement'!F19</f>
        <v>81</v>
      </c>
      <c r="G17" s="7">
        <f>'Income statement'!G19</f>
        <v>108</v>
      </c>
      <c r="H17" s="7">
        <f>'Income statement'!H19</f>
        <v>106</v>
      </c>
      <c r="I17" s="7">
        <f>'Income statement'!I19</f>
        <v>91</v>
      </c>
      <c r="J17" s="7">
        <f>'Income statement'!J19</f>
        <v>158</v>
      </c>
      <c r="K17" s="7">
        <f>'Income statement'!K19</f>
        <v>202</v>
      </c>
      <c r="L17" s="95"/>
      <c r="M17" s="95"/>
      <c r="N17" s="95"/>
      <c r="O17" s="95"/>
      <c r="P17" s="95"/>
      <c r="Q17" s="95"/>
      <c r="R17" s="95"/>
      <c r="S17" s="95"/>
    </row>
    <row r="18" spans="1:19" x14ac:dyDescent="0.2">
      <c r="A18" s="46" t="s">
        <v>8</v>
      </c>
      <c r="B18" s="7">
        <v>-1641</v>
      </c>
      <c r="C18" s="7">
        <v>-2524</v>
      </c>
      <c r="D18" s="7">
        <f>'Income statement'!D20</f>
        <v>-2768</v>
      </c>
      <c r="E18" s="7">
        <f>'Income statement'!E20</f>
        <v>-1461</v>
      </c>
      <c r="F18" s="7">
        <f>'Income statement'!F20</f>
        <v>-648</v>
      </c>
      <c r="G18" s="7">
        <f>'Income statement'!G20</f>
        <v>-1066</v>
      </c>
      <c r="H18" s="7">
        <f>'Income statement'!H20</f>
        <v>-1415</v>
      </c>
      <c r="I18" s="7">
        <f>'Income statement'!I20</f>
        <v>-1248</v>
      </c>
      <c r="J18" s="7">
        <f>'Income statement'!J20</f>
        <v>-1340</v>
      </c>
      <c r="K18" s="7">
        <f>'Income statement'!K20</f>
        <v>-1037</v>
      </c>
      <c r="L18" s="95"/>
      <c r="M18" s="95"/>
      <c r="N18" s="95"/>
      <c r="O18" s="95"/>
      <c r="P18" s="95"/>
      <c r="Q18" s="95"/>
      <c r="R18" s="95"/>
      <c r="S18" s="95"/>
    </row>
    <row r="19" spans="1:19" x14ac:dyDescent="0.2">
      <c r="A19" s="47" t="s">
        <v>41</v>
      </c>
      <c r="B19" s="48">
        <v>17161</v>
      </c>
      <c r="C19" s="48">
        <v>16364</v>
      </c>
      <c r="D19" s="48">
        <f>'Income statement'!D21</f>
        <v>12792.187428799967</v>
      </c>
      <c r="E19" s="48">
        <f>'Income statement'!E21</f>
        <v>7171</v>
      </c>
      <c r="F19" s="48">
        <f>'Income statement'!F21</f>
        <v>10412</v>
      </c>
      <c r="G19" s="48">
        <f>'Income statement'!G21</f>
        <v>15800</v>
      </c>
      <c r="H19" s="48">
        <f>'Income statement'!H21</f>
        <v>13040</v>
      </c>
      <c r="I19" s="48">
        <f>'Income statement'!I21</f>
        <v>9602</v>
      </c>
      <c r="J19" s="48">
        <f>'Income statement'!J21</f>
        <v>10723</v>
      </c>
      <c r="K19" s="48">
        <f>'Income statement'!K21</f>
        <v>8173</v>
      </c>
      <c r="L19" s="95"/>
      <c r="M19" s="95"/>
      <c r="N19" s="95"/>
      <c r="O19" s="95"/>
      <c r="P19" s="95"/>
      <c r="Q19" s="95"/>
      <c r="R19" s="95"/>
      <c r="S19" s="95"/>
    </row>
    <row r="20" spans="1:19" x14ac:dyDescent="0.2">
      <c r="A20" s="2" t="s">
        <v>114</v>
      </c>
      <c r="B20" s="54">
        <v>-4443</v>
      </c>
      <c r="C20" s="54">
        <v>-4331</v>
      </c>
      <c r="D20" s="54">
        <f>'Income statement'!D23</f>
        <v>-3275</v>
      </c>
      <c r="E20" s="54">
        <f>'Income statement'!E23</f>
        <v>-2006</v>
      </c>
      <c r="F20" s="54">
        <f>'Income statement'!F23</f>
        <v>-2398</v>
      </c>
      <c r="G20" s="54">
        <f>'Income statement'!G23</f>
        <v>-4053</v>
      </c>
      <c r="H20" s="54">
        <f>'Income statement'!H23</f>
        <v>-2828</v>
      </c>
      <c r="I20" s="54">
        <f>'Income statement'!I23</f>
        <v>-1050</v>
      </c>
      <c r="J20" s="54">
        <f>'Income statement'!J23</f>
        <v>-1938</v>
      </c>
      <c r="K20" s="54">
        <f>'Income statement'!K23</f>
        <v>-3931</v>
      </c>
      <c r="L20" s="95"/>
      <c r="M20" s="95"/>
      <c r="N20" s="95"/>
      <c r="O20" s="95"/>
      <c r="P20" s="95"/>
      <c r="Q20" s="95"/>
      <c r="R20" s="95"/>
      <c r="S20" s="95"/>
    </row>
    <row r="21" spans="1:19" x14ac:dyDescent="0.2">
      <c r="A21" s="49" t="s">
        <v>84</v>
      </c>
      <c r="B21" s="155">
        <v>12718</v>
      </c>
      <c r="C21" s="50">
        <v>12033</v>
      </c>
      <c r="D21" s="50">
        <f>'Income statement'!D24</f>
        <v>9517.1874287999672</v>
      </c>
      <c r="E21" s="50">
        <f>'Income statement'!E24</f>
        <v>5165</v>
      </c>
      <c r="F21" s="50">
        <f>'Income statement'!F24</f>
        <v>8014</v>
      </c>
      <c r="G21" s="50">
        <f>'Income statement'!G27</f>
        <v>11747</v>
      </c>
      <c r="H21" s="50">
        <f>'Income statement'!H27</f>
        <v>10212</v>
      </c>
      <c r="I21" s="50">
        <f>'Income statement'!I27</f>
        <v>8552</v>
      </c>
      <c r="J21" s="50">
        <f>'Income statement'!J27</f>
        <v>8785</v>
      </c>
      <c r="K21" s="50">
        <f>'Income statement'!K27</f>
        <v>4242</v>
      </c>
      <c r="L21" s="95"/>
      <c r="M21" s="95"/>
      <c r="N21" s="95"/>
      <c r="O21" s="95"/>
      <c r="P21" s="95"/>
      <c r="Q21" s="95"/>
      <c r="R21" s="95"/>
      <c r="S21" s="95"/>
    </row>
    <row r="22" spans="1:19" x14ac:dyDescent="0.2">
      <c r="E22" s="54"/>
      <c r="F22" s="54"/>
      <c r="G22" s="54"/>
      <c r="H22" s="54"/>
      <c r="I22" s="54"/>
      <c r="J22" s="54"/>
      <c r="K22" s="54"/>
      <c r="L22" s="95"/>
      <c r="M22" s="95"/>
      <c r="N22" s="95"/>
      <c r="O22" s="95"/>
      <c r="P22" s="95"/>
      <c r="Q22" s="95"/>
      <c r="R22" s="95"/>
      <c r="S22" s="95"/>
    </row>
    <row r="23" spans="1:19" x14ac:dyDescent="0.2">
      <c r="A23" s="51" t="s">
        <v>42</v>
      </c>
      <c r="B23" s="51"/>
      <c r="C23" s="51"/>
      <c r="D23" s="51"/>
      <c r="E23" s="63"/>
      <c r="F23" s="63"/>
      <c r="G23" s="63"/>
      <c r="H23" s="63"/>
      <c r="I23" s="63"/>
      <c r="J23" s="63"/>
      <c r="K23" s="63"/>
      <c r="L23" s="95"/>
      <c r="M23" s="95"/>
      <c r="N23" s="95"/>
      <c r="O23" s="95"/>
      <c r="P23" s="95"/>
      <c r="Q23" s="95"/>
      <c r="R23" s="95"/>
      <c r="S23" s="95"/>
    </row>
    <row r="24" spans="1:19" x14ac:dyDescent="0.2">
      <c r="A24" s="52" t="s">
        <v>127</v>
      </c>
      <c r="B24" s="53">
        <v>108356</v>
      </c>
      <c r="C24" s="53">
        <v>117772</v>
      </c>
      <c r="D24" s="53">
        <f>SUM('Balance sheet'!F6:F11,'Balance sheet'!F13,'Balance sheet'!F16:F17)</f>
        <v>112913</v>
      </c>
      <c r="E24" s="53">
        <f>SUM('Balance sheet'!H6:H11,'Balance sheet'!H13,'Balance sheet'!H16:H17)</f>
        <v>137492</v>
      </c>
      <c r="F24" s="53">
        <f>SUM('Balance sheet'!I6:I11,'Balance sheet'!I13,'Balance sheet'!I16:I17)</f>
        <v>122196</v>
      </c>
      <c r="G24" s="53">
        <f>SUM('Balance sheet'!J6:J11,'Balance sheet'!J13,'Balance sheet'!J16:J17)</f>
        <v>107974</v>
      </c>
      <c r="H24" s="53">
        <f>SUM('Balance sheet'!K6:K11,'Balance sheet'!K13,'Balance sheet'!K16:K17)</f>
        <v>116779</v>
      </c>
      <c r="I24" s="53">
        <f>SUM('Balance sheet'!L6:L11,'Balance sheet'!L13,'Balance sheet'!L16:L17)</f>
        <v>110370</v>
      </c>
      <c r="J24" s="53">
        <f>SUM('Balance sheet'!M6:M11,'Balance sheet'!M13,'Balance sheet'!M16:M17)</f>
        <v>105398</v>
      </c>
      <c r="K24" s="53">
        <f>SUM('Balance sheet'!N6:N11,'Balance sheet'!N13,'Balance sheet'!N16:N17)</f>
        <v>77238</v>
      </c>
      <c r="L24" s="95"/>
      <c r="M24" s="95"/>
      <c r="N24" s="95"/>
      <c r="O24" s="95"/>
      <c r="P24" s="95"/>
      <c r="Q24" s="95"/>
      <c r="R24" s="95"/>
      <c r="S24" s="95"/>
    </row>
    <row r="25" spans="1:19" x14ac:dyDescent="0.2">
      <c r="A25" s="2" t="s">
        <v>9</v>
      </c>
      <c r="B25" s="54">
        <v>44525</v>
      </c>
      <c r="C25" s="54">
        <v>48605</v>
      </c>
      <c r="D25" s="54">
        <f>SUM('Balance sheet'!F21:F24,'Balance sheet'!F26)</f>
        <v>44146</v>
      </c>
      <c r="E25" s="54">
        <f>SUM('Balance sheet'!H21:H24,'Balance sheet'!H26)</f>
        <v>61791</v>
      </c>
      <c r="F25" s="54">
        <f>SUM('Balance sheet'!I21:I24,'Balance sheet'!I26)</f>
        <v>45949</v>
      </c>
      <c r="G25" s="54">
        <f>SUM('Balance sheet'!J21:J24,'Balance sheet'!J26)</f>
        <v>37141</v>
      </c>
      <c r="H25" s="54">
        <f>SUM('Balance sheet'!K21:K24,'Balance sheet'!K26)</f>
        <v>38486</v>
      </c>
      <c r="I25" s="54">
        <f>SUM('Balance sheet'!L21:L24,'Balance sheet'!L26)</f>
        <v>38646</v>
      </c>
      <c r="J25" s="54">
        <f>SUM('Balance sheet'!M21:M24,'Balance sheet'!M26)</f>
        <v>34664</v>
      </c>
      <c r="K25" s="54">
        <f>SUM('Balance sheet'!N21:N24,'Balance sheet'!N26)</f>
        <v>29917</v>
      </c>
      <c r="L25" s="95"/>
      <c r="M25" s="95"/>
      <c r="N25" s="95"/>
      <c r="O25" s="95"/>
      <c r="P25" s="95"/>
      <c r="Q25" s="95"/>
      <c r="R25" s="95"/>
      <c r="S25" s="95"/>
    </row>
    <row r="26" spans="1:19" x14ac:dyDescent="0.2">
      <c r="A26" s="1" t="s">
        <v>29</v>
      </c>
      <c r="B26" s="88">
        <v>0</v>
      </c>
      <c r="C26" s="88">
        <v>0</v>
      </c>
      <c r="D26" s="88">
        <f>'Balance sheet'!F28</f>
        <v>0</v>
      </c>
      <c r="E26" s="88">
        <f>'Balance sheet'!H28</f>
        <v>0</v>
      </c>
      <c r="F26" s="88">
        <f>'Balance sheet'!I28</f>
        <v>0</v>
      </c>
      <c r="G26" s="88">
        <f>'Balance sheet'!J28</f>
        <v>0</v>
      </c>
      <c r="H26" s="7">
        <f>'Balance sheet'!K28</f>
        <v>42</v>
      </c>
      <c r="I26" s="7">
        <f>'Balance sheet'!L28</f>
        <v>69</v>
      </c>
      <c r="J26" s="7">
        <f>'Balance sheet'!M28</f>
        <v>42</v>
      </c>
      <c r="K26" s="7">
        <f>'Balance sheet'!N28</f>
        <v>156</v>
      </c>
      <c r="L26" s="95"/>
      <c r="M26" s="95"/>
      <c r="N26" s="95"/>
      <c r="O26" s="95"/>
      <c r="P26" s="95"/>
      <c r="Q26" s="95"/>
      <c r="R26" s="95"/>
      <c r="S26" s="95"/>
    </row>
    <row r="27" spans="1:19" x14ac:dyDescent="0.2">
      <c r="A27" s="2" t="s">
        <v>122</v>
      </c>
      <c r="B27" s="54">
        <v>4482</v>
      </c>
      <c r="C27" s="54">
        <v>2603</v>
      </c>
      <c r="D27" s="54">
        <f>SUM('Balance sheet'!F12,'Balance sheet'!F14:F15)</f>
        <v>3189</v>
      </c>
      <c r="E27" s="54">
        <f>SUM('Balance sheet'!H12,'Balance sheet'!H14:H15)</f>
        <v>2088</v>
      </c>
      <c r="F27" s="54">
        <f>SUM('Balance sheet'!I12,'Balance sheet'!I14:I15)</f>
        <v>1851</v>
      </c>
      <c r="G27" s="54">
        <f>SUM('Balance sheet'!J12,'Balance sheet'!J14:J15)</f>
        <v>3555</v>
      </c>
      <c r="H27" s="54">
        <f>SUM('Balance sheet'!K12,'Balance sheet'!K14:K15)</f>
        <v>3535</v>
      </c>
      <c r="I27" s="54">
        <f>SUM('Balance sheet'!L12,'Balance sheet'!L14:L15)</f>
        <v>1751</v>
      </c>
      <c r="J27" s="54">
        <f>SUM('Balance sheet'!M12,'Balance sheet'!M14:M15)</f>
        <v>1700</v>
      </c>
      <c r="K27" s="54">
        <f>SUM('Balance sheet'!N12,'Balance sheet'!N14:N15)</f>
        <v>1052</v>
      </c>
      <c r="L27" s="95"/>
      <c r="M27" s="95"/>
      <c r="N27" s="95"/>
      <c r="O27" s="95"/>
      <c r="P27" s="95"/>
      <c r="Q27" s="95"/>
      <c r="R27" s="95"/>
      <c r="S27" s="95"/>
    </row>
    <row r="28" spans="1:19" x14ac:dyDescent="0.2">
      <c r="A28" s="118" t="s">
        <v>28</v>
      </c>
      <c r="B28" s="53">
        <v>1266</v>
      </c>
      <c r="C28" s="53">
        <v>5342</v>
      </c>
      <c r="D28" s="53">
        <f>SUM('Balance sheet'!F25,'Balance sheet'!F27)</f>
        <v>5259</v>
      </c>
      <c r="E28" s="53">
        <f>SUM('Balance sheet'!H25,'Balance sheet'!H27)</f>
        <v>4941</v>
      </c>
      <c r="F28" s="53">
        <f>SUM('Balance sheet'!I25,'Balance sheet'!I27)</f>
        <v>1150</v>
      </c>
      <c r="G28" s="53">
        <f>SUM('Balance sheet'!J25,'Balance sheet'!J27)</f>
        <v>993</v>
      </c>
      <c r="H28" s="53">
        <f>SUM('Balance sheet'!K25,'Balance sheet'!K27)</f>
        <v>525</v>
      </c>
      <c r="I28" s="53">
        <f>SUM('Balance sheet'!L25,'Balance sheet'!L27)</f>
        <v>422</v>
      </c>
      <c r="J28" s="53">
        <f>SUM('Balance sheet'!M25,'Balance sheet'!M27)</f>
        <v>1105</v>
      </c>
      <c r="K28" s="53">
        <f>SUM('Balance sheet'!N25,'Balance sheet'!N27)</f>
        <v>1677</v>
      </c>
      <c r="L28" s="95"/>
      <c r="M28" s="95"/>
      <c r="N28" s="95"/>
      <c r="O28" s="95"/>
      <c r="P28" s="95"/>
      <c r="Q28" s="95"/>
      <c r="R28" s="95"/>
      <c r="S28" s="95"/>
    </row>
    <row r="29" spans="1:19" x14ac:dyDescent="0.2">
      <c r="A29" s="2" t="s">
        <v>30</v>
      </c>
      <c r="B29" s="54">
        <v>8487</v>
      </c>
      <c r="C29" s="54">
        <v>10962</v>
      </c>
      <c r="D29" s="54">
        <f>'Balance sheet'!F29</f>
        <v>5159</v>
      </c>
      <c r="E29" s="54">
        <f>'Balance sheet'!H29</f>
        <v>4288</v>
      </c>
      <c r="F29" s="54">
        <f>'Balance sheet'!I29</f>
        <v>3904</v>
      </c>
      <c r="G29" s="54">
        <f>'Balance sheet'!J29</f>
        <v>4982</v>
      </c>
      <c r="H29" s="54">
        <f>'Balance sheet'!K29</f>
        <v>2928</v>
      </c>
      <c r="I29" s="54">
        <f>'Balance sheet'!L29</f>
        <v>3008</v>
      </c>
      <c r="J29" s="54">
        <f>'Balance sheet'!M29</f>
        <v>4107</v>
      </c>
      <c r="K29" s="54">
        <f>'Balance sheet'!N29</f>
        <v>4244</v>
      </c>
      <c r="L29" s="95"/>
      <c r="M29" s="95"/>
      <c r="N29" s="95"/>
      <c r="O29" s="95"/>
      <c r="P29" s="95"/>
      <c r="Q29" s="95"/>
      <c r="R29" s="95"/>
      <c r="S29" s="95"/>
    </row>
    <row r="30" spans="1:19" x14ac:dyDescent="0.2">
      <c r="A30" s="1" t="s">
        <v>164</v>
      </c>
      <c r="B30" s="88">
        <v>0</v>
      </c>
      <c r="C30" s="88">
        <v>0</v>
      </c>
      <c r="D30" s="7">
        <f>'Balance sheet'!F32</f>
        <v>32327</v>
      </c>
      <c r="E30" s="88">
        <f>'Balance sheet'!G32</f>
        <v>0</v>
      </c>
      <c r="F30" s="88">
        <f>'Balance sheet'!H32</f>
        <v>0</v>
      </c>
      <c r="G30" s="88">
        <f>'Balance sheet'!I32</f>
        <v>0</v>
      </c>
      <c r="H30" s="88">
        <f>'Balance sheet'!J32</f>
        <v>0</v>
      </c>
      <c r="I30" s="88">
        <f>'Balance sheet'!K32</f>
        <v>0</v>
      </c>
      <c r="J30" s="88">
        <f>'Balance sheet'!L32</f>
        <v>0</v>
      </c>
      <c r="K30" s="88">
        <f>'Balance sheet'!M32</f>
        <v>0</v>
      </c>
      <c r="L30" s="95"/>
      <c r="M30" s="95"/>
      <c r="N30" s="95"/>
      <c r="O30" s="95"/>
      <c r="P30" s="95"/>
      <c r="Q30" s="95"/>
      <c r="R30" s="95"/>
      <c r="S30" s="95"/>
    </row>
    <row r="31" spans="1:19" x14ac:dyDescent="0.2">
      <c r="A31" s="47" t="s">
        <v>1</v>
      </c>
      <c r="B31" s="48">
        <v>167116</v>
      </c>
      <c r="C31" s="48">
        <v>185284</v>
      </c>
      <c r="D31" s="48">
        <f>'Balance sheet'!F33</f>
        <v>202993</v>
      </c>
      <c r="E31" s="48">
        <f>'Balance sheet'!H33</f>
        <v>210600</v>
      </c>
      <c r="F31" s="48">
        <f>'Balance sheet'!I33</f>
        <v>175050</v>
      </c>
      <c r="G31" s="48">
        <f>'Balance sheet'!J33</f>
        <v>154645</v>
      </c>
      <c r="H31" s="48">
        <f>'Balance sheet'!K33</f>
        <v>162295</v>
      </c>
      <c r="I31" s="48">
        <f>'Balance sheet'!L33</f>
        <v>154266</v>
      </c>
      <c r="J31" s="48">
        <f>'Balance sheet'!M33</f>
        <v>147016</v>
      </c>
      <c r="K31" s="48">
        <f>'Balance sheet'!N33</f>
        <v>114284</v>
      </c>
      <c r="L31" s="95"/>
      <c r="M31" s="95"/>
      <c r="N31" s="95"/>
      <c r="O31" s="95"/>
      <c r="P31" s="95"/>
      <c r="Q31" s="95"/>
      <c r="R31" s="95"/>
      <c r="S31" s="95"/>
    </row>
    <row r="32" spans="1:19" x14ac:dyDescent="0.2">
      <c r="E32" s="54"/>
      <c r="F32" s="54"/>
      <c r="G32" s="54"/>
      <c r="H32" s="54"/>
      <c r="I32" s="54"/>
      <c r="J32" s="54"/>
      <c r="K32" s="54"/>
      <c r="L32" s="95"/>
      <c r="M32" s="95"/>
      <c r="N32" s="95"/>
      <c r="O32" s="95"/>
      <c r="P32" s="95"/>
      <c r="Q32" s="95"/>
      <c r="R32" s="95"/>
      <c r="S32" s="95"/>
    </row>
    <row r="33" spans="1:19" x14ac:dyDescent="0.2">
      <c r="A33" s="2" t="s">
        <v>43</v>
      </c>
      <c r="B33" s="54">
        <v>85625</v>
      </c>
      <c r="C33" s="54">
        <v>88314</v>
      </c>
      <c r="D33" s="54">
        <f>'Balance sheet'!F41</f>
        <v>70846</v>
      </c>
      <c r="E33" s="54">
        <f>'Balance sheet'!H41</f>
        <v>67346</v>
      </c>
      <c r="F33" s="54">
        <f>'Balance sheet'!I41</f>
        <v>59874</v>
      </c>
      <c r="G33" s="54">
        <f>'Balance sheet'!J41</f>
        <v>54352</v>
      </c>
      <c r="H33" s="54">
        <f>'Balance sheet'!K41</f>
        <v>54125</v>
      </c>
      <c r="I33" s="54">
        <f>'Balance sheet'!L41</f>
        <v>47141</v>
      </c>
      <c r="J33" s="54">
        <f>'Balance sheet'!M41</f>
        <v>42289</v>
      </c>
      <c r="K33" s="54">
        <f>'Balance sheet'!N41</f>
        <v>33204</v>
      </c>
      <c r="L33" s="95"/>
      <c r="M33" s="95"/>
      <c r="N33" s="95"/>
      <c r="O33" s="95"/>
      <c r="P33" s="95"/>
      <c r="Q33" s="95"/>
      <c r="R33" s="95"/>
      <c r="S33" s="95"/>
    </row>
    <row r="34" spans="1:19" x14ac:dyDescent="0.2">
      <c r="A34" s="2" t="s">
        <v>24</v>
      </c>
      <c r="B34" s="54">
        <v>415</v>
      </c>
      <c r="C34" s="54">
        <v>427</v>
      </c>
      <c r="D34" s="54">
        <f>'Balance sheet'!F42</f>
        <v>8559</v>
      </c>
      <c r="E34" s="54">
        <f>'Balance sheet'!H42</f>
        <v>9218</v>
      </c>
      <c r="F34" s="54">
        <f>'Balance sheet'!I42</f>
        <v>8633</v>
      </c>
      <c r="G34" s="54">
        <f>'Balance sheet'!J42</f>
        <v>8990</v>
      </c>
      <c r="H34" s="54">
        <f>'Balance sheet'!K42</f>
        <v>8676</v>
      </c>
      <c r="I34" s="54">
        <f>'Balance sheet'!L42</f>
        <v>7758</v>
      </c>
      <c r="J34" s="54">
        <f>'Balance sheet'!M42</f>
        <v>7281</v>
      </c>
      <c r="K34" s="54">
        <f>'Balance sheet'!N42</f>
        <v>6376</v>
      </c>
      <c r="L34" s="95"/>
      <c r="M34" s="95"/>
      <c r="N34" s="95"/>
      <c r="O34" s="95"/>
      <c r="P34" s="95"/>
      <c r="Q34" s="95"/>
      <c r="R34" s="95"/>
      <c r="S34" s="95"/>
    </row>
    <row r="35" spans="1:19" x14ac:dyDescent="0.2">
      <c r="A35" s="118" t="s">
        <v>126</v>
      </c>
      <c r="B35" s="53">
        <v>10002</v>
      </c>
      <c r="C35" s="53">
        <v>11440</v>
      </c>
      <c r="D35" s="53">
        <f>SUM('Balance sheet'!F48:F49,'Balance sheet'!F50,'Balance sheet'!F60)</f>
        <v>11396</v>
      </c>
      <c r="E35" s="53">
        <f>SUM('Balance sheet'!H48:H49,'Balance sheet'!H50,'Balance sheet'!H60)</f>
        <v>13097</v>
      </c>
      <c r="F35" s="53">
        <f>SUM('Balance sheet'!I48:I49,'Balance sheet'!I50,'Balance sheet'!I60)</f>
        <v>12855</v>
      </c>
      <c r="G35" s="53">
        <f>SUM('Balance sheet'!J48:J49,'Balance sheet'!J50,'Balance sheet'!J60)</f>
        <v>12671</v>
      </c>
      <c r="H35" s="53">
        <f>SUM('Balance sheet'!K48:K49,'Balance sheet'!K50,'Balance sheet'!K60)</f>
        <v>14017</v>
      </c>
      <c r="I35" s="53">
        <f>SUM('Balance sheet'!L48:L49,'Balance sheet'!L50,'Balance sheet'!L60)</f>
        <v>15696</v>
      </c>
      <c r="J35" s="53">
        <f>SUM('Balance sheet'!M48:M49,'Balance sheet'!M50,'Balance sheet'!M60)</f>
        <v>14659</v>
      </c>
      <c r="K35" s="53">
        <f>SUM('Balance sheet'!N48:N49,'Balance sheet'!N50,'Balance sheet'!N60)</f>
        <v>11961</v>
      </c>
      <c r="L35" s="95"/>
      <c r="M35" s="95"/>
      <c r="N35" s="95"/>
      <c r="O35" s="95"/>
      <c r="P35" s="95"/>
      <c r="Q35" s="95"/>
      <c r="R35" s="95"/>
      <c r="S35" s="95"/>
    </row>
    <row r="36" spans="1:19" x14ac:dyDescent="0.2">
      <c r="A36" s="2" t="s">
        <v>2</v>
      </c>
      <c r="B36" s="54">
        <v>38632</v>
      </c>
      <c r="C36" s="54">
        <v>47098</v>
      </c>
      <c r="D36" s="54">
        <f>SUM('Balance sheet'!F46,'Balance sheet'!F55,'Balance sheet'!F57)</f>
        <v>60984</v>
      </c>
      <c r="E36" s="54">
        <f>SUM('Balance sheet'!H46,'Balance sheet'!H55,'Balance sheet'!H57)</f>
        <v>71515</v>
      </c>
      <c r="F36" s="54">
        <f>SUM('Balance sheet'!I46,'Balance sheet'!I55,'Balance sheet'!I57)</f>
        <v>58189</v>
      </c>
      <c r="G36" s="54">
        <f>SUM('Balance sheet'!J46,'Balance sheet'!J55,'Balance sheet'!J57)</f>
        <v>46890</v>
      </c>
      <c r="H36" s="54">
        <f>SUM('Balance sheet'!K46,'Balance sheet'!K55,'Balance sheet'!K57)</f>
        <v>52062</v>
      </c>
      <c r="I36" s="54">
        <f>SUM('Balance sheet'!L46,'Balance sheet'!L55,'Balance sheet'!L57)</f>
        <v>54327</v>
      </c>
      <c r="J36" s="54">
        <f>SUM('Balance sheet'!M46,'Balance sheet'!M55,'Balance sheet'!M57)</f>
        <v>54838</v>
      </c>
      <c r="K36" s="54">
        <f>SUM('Balance sheet'!N46,'Balance sheet'!N55,'Balance sheet'!N57)</f>
        <v>36873</v>
      </c>
      <c r="L36" s="95"/>
      <c r="M36" s="95"/>
      <c r="N36" s="95"/>
      <c r="O36" s="95"/>
      <c r="P36" s="95"/>
      <c r="Q36" s="95"/>
      <c r="R36" s="95"/>
      <c r="S36" s="95"/>
    </row>
    <row r="37" spans="1:19" x14ac:dyDescent="0.2">
      <c r="A37" s="2" t="s">
        <v>129</v>
      </c>
      <c r="B37" s="54">
        <v>32442</v>
      </c>
      <c r="C37" s="54">
        <v>38005</v>
      </c>
      <c r="D37" s="54">
        <f>SUM('Balance sheet'!F47,'Balance sheet'!F51,'Balance sheet'!F56,'Balance sheet'!F58:F59,'Balance sheet'!F61)</f>
        <v>37500</v>
      </c>
      <c r="E37" s="54">
        <f>SUM('Balance sheet'!H47,'Balance sheet'!H51,'Balance sheet'!H56,'Balance sheet'!H58:H59,'Balance sheet'!H61)</f>
        <v>49424</v>
      </c>
      <c r="F37" s="54">
        <f>SUM('Balance sheet'!I47,'Balance sheet'!I51,'Balance sheet'!I56,'Balance sheet'!I58:I59,'Balance sheet'!I61)</f>
        <v>35499</v>
      </c>
      <c r="G37" s="54">
        <f>SUM('Balance sheet'!J47,'Balance sheet'!J51,'Balance sheet'!J56,'Balance sheet'!J58:J59,'Balance sheet'!J61)</f>
        <v>31742</v>
      </c>
      <c r="H37" s="54">
        <f>SUM('Balance sheet'!K47,'Balance sheet'!K51,'Balance sheet'!K56,'Balance sheet'!K58:K59,'Balance sheet'!K61)</f>
        <v>33415</v>
      </c>
      <c r="I37" s="54">
        <f>SUM('Balance sheet'!L47,'Balance sheet'!L51,'Balance sheet'!L56,'Balance sheet'!L58:L59,'Balance sheet'!L61)</f>
        <v>29344</v>
      </c>
      <c r="J37" s="54">
        <f>SUM('Balance sheet'!M47,'Balance sheet'!M51,'Balance sheet'!M56,'Balance sheet'!M58:M59,'Balance sheet'!M61)</f>
        <v>27949</v>
      </c>
      <c r="K37" s="54">
        <f>SUM('Balance sheet'!N47,'Balance sheet'!N51,'Balance sheet'!N56,'Balance sheet'!N58:N59,'Balance sheet'!N61)</f>
        <v>25870</v>
      </c>
      <c r="L37" s="95"/>
      <c r="M37" s="95"/>
      <c r="N37" s="95"/>
      <c r="O37" s="95"/>
      <c r="P37" s="95"/>
      <c r="Q37" s="95"/>
      <c r="R37" s="95"/>
      <c r="S37" s="95"/>
    </row>
    <row r="38" spans="1:19" x14ac:dyDescent="0.2">
      <c r="A38" s="118" t="s">
        <v>144</v>
      </c>
      <c r="B38" s="88">
        <v>0</v>
      </c>
      <c r="C38" s="88">
        <v>0</v>
      </c>
      <c r="D38" s="53">
        <f>'Balance sheet'!F64</f>
        <v>13708</v>
      </c>
      <c r="E38" s="88">
        <f>'Balance sheet'!G64</f>
        <v>0</v>
      </c>
      <c r="F38" s="88">
        <f>'Balance sheet'!H64</f>
        <v>0</v>
      </c>
      <c r="G38" s="88">
        <f>'Balance sheet'!I64</f>
        <v>0</v>
      </c>
      <c r="H38" s="88">
        <f>'Balance sheet'!J64</f>
        <v>0</v>
      </c>
      <c r="I38" s="88">
        <f>'Balance sheet'!K64</f>
        <v>0</v>
      </c>
      <c r="J38" s="88">
        <f>'Balance sheet'!L64</f>
        <v>0</v>
      </c>
      <c r="K38" s="88">
        <f>'Balance sheet'!M64</f>
        <v>0</v>
      </c>
      <c r="L38" s="95"/>
      <c r="M38" s="95"/>
      <c r="N38" s="95"/>
      <c r="O38" s="95"/>
      <c r="P38" s="95"/>
      <c r="Q38" s="95"/>
      <c r="R38" s="95"/>
      <c r="S38" s="95"/>
    </row>
    <row r="39" spans="1:19" x14ac:dyDescent="0.2">
      <c r="A39" s="47" t="s">
        <v>39</v>
      </c>
      <c r="B39" s="48">
        <v>167116</v>
      </c>
      <c r="C39" s="48">
        <v>185284</v>
      </c>
      <c r="D39" s="48">
        <f>'Balance sheet'!F65</f>
        <v>202993</v>
      </c>
      <c r="E39" s="48">
        <f>'Balance sheet'!H65</f>
        <v>210600</v>
      </c>
      <c r="F39" s="48">
        <f>'Balance sheet'!I65</f>
        <v>175050</v>
      </c>
      <c r="G39" s="48">
        <f>'Balance sheet'!J65</f>
        <v>154645</v>
      </c>
      <c r="H39" s="48">
        <f>'Balance sheet'!K65</f>
        <v>162295</v>
      </c>
      <c r="I39" s="48">
        <f>'Balance sheet'!L65</f>
        <v>154266</v>
      </c>
      <c r="J39" s="48">
        <f>'Balance sheet'!M65</f>
        <v>147016</v>
      </c>
      <c r="K39" s="48">
        <f>'Balance sheet'!N65</f>
        <v>114284</v>
      </c>
      <c r="L39" s="95"/>
      <c r="M39" s="95"/>
      <c r="N39" s="95"/>
      <c r="O39" s="95"/>
      <c r="P39" s="95"/>
      <c r="Q39" s="95"/>
      <c r="R39" s="95"/>
      <c r="S39" s="95"/>
    </row>
    <row r="40" spans="1:19" x14ac:dyDescent="0.2">
      <c r="E40" s="54"/>
      <c r="F40" s="54"/>
      <c r="G40" s="54"/>
      <c r="H40" s="54"/>
      <c r="I40" s="54"/>
      <c r="J40" s="54"/>
      <c r="K40" s="54"/>
      <c r="L40" s="95"/>
      <c r="M40" s="95"/>
      <c r="N40" s="95"/>
      <c r="O40" s="95"/>
      <c r="P40" s="95"/>
      <c r="Q40" s="95"/>
      <c r="R40" s="95"/>
      <c r="S40" s="95"/>
    </row>
    <row r="41" spans="1:19" ht="14.25" x14ac:dyDescent="0.2">
      <c r="A41" s="118" t="s">
        <v>206</v>
      </c>
      <c r="B41" s="13">
        <v>113649</v>
      </c>
      <c r="C41" s="13">
        <v>115346</v>
      </c>
      <c r="D41" s="13">
        <v>115105</v>
      </c>
      <c r="E41" s="13">
        <v>110727</v>
      </c>
      <c r="F41" s="13">
        <v>92227</v>
      </c>
      <c r="G41" s="13">
        <v>112473</v>
      </c>
      <c r="H41" s="13">
        <v>114663</v>
      </c>
      <c r="I41" s="13">
        <v>107575</v>
      </c>
      <c r="J41" s="13">
        <v>90167</v>
      </c>
      <c r="K41" s="13">
        <v>73145</v>
      </c>
      <c r="L41" s="95"/>
      <c r="M41" s="95"/>
      <c r="N41" s="95"/>
      <c r="O41" s="95"/>
      <c r="P41" s="95"/>
      <c r="Q41" s="95"/>
      <c r="R41" s="95"/>
      <c r="S41" s="95"/>
    </row>
    <row r="42" spans="1:19" x14ac:dyDescent="0.2">
      <c r="A42" s="68" t="s">
        <v>128</v>
      </c>
      <c r="B42" s="94">
        <v>26543</v>
      </c>
      <c r="C42" s="94">
        <v>30769</v>
      </c>
      <c r="D42" s="94">
        <f>-'Cash flow'!D44</f>
        <v>53703</v>
      </c>
      <c r="E42" s="94">
        <f>-'Cash flow'!E44</f>
        <v>62869</v>
      </c>
      <c r="F42" s="94">
        <f>-'Cash flow'!F44</f>
        <v>55433</v>
      </c>
      <c r="G42" s="94">
        <f>-'Cash flow'!G44</f>
        <v>42688</v>
      </c>
      <c r="H42" s="94">
        <f>-'Cash flow'!H44</f>
        <v>50940</v>
      </c>
      <c r="I42" s="94">
        <f>-'Cash flow'!I44</f>
        <v>54404</v>
      </c>
      <c r="J42" s="94">
        <f>-'Cash flow'!J44</f>
        <v>52467</v>
      </c>
      <c r="K42" s="94">
        <f>-'Cash flow'!K44</f>
        <v>35173</v>
      </c>
      <c r="L42" s="95"/>
      <c r="M42" s="95"/>
      <c r="N42" s="95"/>
      <c r="O42" s="95"/>
      <c r="P42" s="95"/>
      <c r="Q42" s="95"/>
      <c r="R42" s="95"/>
      <c r="S42" s="95"/>
    </row>
    <row r="43" spans="1:19" x14ac:dyDescent="0.2">
      <c r="E43" s="54"/>
      <c r="F43" s="54"/>
      <c r="G43" s="54"/>
      <c r="H43" s="54"/>
      <c r="I43" s="54"/>
      <c r="J43" s="54"/>
      <c r="K43" s="54"/>
      <c r="L43" s="51"/>
      <c r="M43" s="51"/>
      <c r="N43" s="51"/>
      <c r="O43" s="51"/>
      <c r="P43" s="51"/>
    </row>
    <row r="44" spans="1:19" s="51" customFormat="1" ht="14.25" x14ac:dyDescent="0.2">
      <c r="A44" s="51" t="s">
        <v>213</v>
      </c>
      <c r="E44" s="63"/>
      <c r="F44" s="63"/>
      <c r="G44" s="63"/>
      <c r="H44" s="63"/>
      <c r="I44" s="63"/>
      <c r="J44" s="63"/>
      <c r="K44" s="63"/>
    </row>
    <row r="45" spans="1:19" x14ac:dyDescent="0.2">
      <c r="A45" s="118" t="s">
        <v>124</v>
      </c>
      <c r="B45" s="19">
        <v>14998</v>
      </c>
      <c r="C45" s="19">
        <v>17242</v>
      </c>
      <c r="D45" s="19">
        <f>'Cash flow'!D17</f>
        <v>17685</v>
      </c>
      <c r="E45" s="19">
        <f>'Cash flow'!E17</f>
        <v>7680</v>
      </c>
      <c r="F45" s="19">
        <f>'Cash flow'!F17</f>
        <v>9744</v>
      </c>
      <c r="G45" s="19">
        <f>'Cash flow'!G17</f>
        <v>16018</v>
      </c>
      <c r="H45" s="19">
        <f>'Cash flow'!H17</f>
        <v>15639</v>
      </c>
      <c r="I45" s="19">
        <f>'Cash flow'!I17</f>
        <v>9900</v>
      </c>
      <c r="J45" s="19">
        <f>'Cash flow'!J17</f>
        <v>10622</v>
      </c>
      <c r="K45" s="19">
        <f>'Cash flow'!K17</f>
        <v>10998</v>
      </c>
      <c r="L45" s="95"/>
      <c r="M45" s="95"/>
      <c r="N45" s="95"/>
      <c r="O45" s="95"/>
      <c r="P45" s="95"/>
      <c r="Q45" s="95"/>
      <c r="R45" s="95"/>
      <c r="S45" s="95"/>
    </row>
    <row r="46" spans="1:19" x14ac:dyDescent="0.2">
      <c r="A46" s="2" t="s">
        <v>6</v>
      </c>
      <c r="B46" s="20">
        <v>8928</v>
      </c>
      <c r="C46" s="20">
        <v>9485</v>
      </c>
      <c r="D46" s="20">
        <f>'Cash flow'!D22</f>
        <v>11625</v>
      </c>
      <c r="E46" s="20">
        <f>'Cash flow'!E22</f>
        <v>4088</v>
      </c>
      <c r="F46" s="20">
        <f>'Cash flow'!F22</f>
        <v>5991</v>
      </c>
      <c r="G46" s="20">
        <f>'Cash flow'!G22</f>
        <v>11175</v>
      </c>
      <c r="H46" s="20">
        <f>'Cash flow'!H22</f>
        <v>13208</v>
      </c>
      <c r="I46" s="20">
        <f>'Cash flow'!I22</f>
        <v>6363</v>
      </c>
      <c r="J46" s="20">
        <f>'Cash flow'!J22</f>
        <v>6644</v>
      </c>
      <c r="K46" s="20">
        <f>'Cash flow'!K22</f>
        <v>6530</v>
      </c>
      <c r="L46" s="95"/>
      <c r="M46" s="95"/>
      <c r="N46" s="95"/>
      <c r="O46" s="95"/>
      <c r="P46" s="95"/>
      <c r="Q46" s="95"/>
      <c r="R46" s="95"/>
      <c r="S46" s="95"/>
    </row>
    <row r="47" spans="1:19" x14ac:dyDescent="0.2">
      <c r="A47" s="2" t="s">
        <v>108</v>
      </c>
      <c r="B47" s="19">
        <v>8933</v>
      </c>
      <c r="C47" s="19">
        <v>33325</v>
      </c>
      <c r="D47" s="19">
        <f>'Cash flow'!D26</f>
        <v>12692</v>
      </c>
      <c r="E47" s="19">
        <f>'Cash flow'!E26</f>
        <v>-867</v>
      </c>
      <c r="F47" s="19">
        <f>'Cash flow'!F26</f>
        <v>-5807</v>
      </c>
      <c r="G47" s="19">
        <f>'Cash flow'!G26</f>
        <v>10795</v>
      </c>
      <c r="H47" s="19">
        <f>'Cash flow'!H26</f>
        <v>13285</v>
      </c>
      <c r="I47" s="19">
        <f>'Cash flow'!I26</f>
        <v>5737</v>
      </c>
      <c r="J47" s="19">
        <f>'Cash flow'!J26</f>
        <v>-19372</v>
      </c>
      <c r="K47" s="19">
        <f>'Cash flow'!K26</f>
        <v>359</v>
      </c>
      <c r="L47" s="95"/>
      <c r="M47" s="95"/>
      <c r="N47" s="95"/>
      <c r="O47" s="95"/>
      <c r="P47" s="95"/>
      <c r="Q47" s="95"/>
      <c r="R47" s="95"/>
      <c r="S47" s="95"/>
    </row>
    <row r="48" spans="1:19" x14ac:dyDescent="0.2">
      <c r="A48" s="2" t="s">
        <v>104</v>
      </c>
      <c r="B48" s="19">
        <v>-6898</v>
      </c>
      <c r="C48" s="19">
        <v>-7332</v>
      </c>
      <c r="D48" s="19">
        <f>'Cash flow'!D14</f>
        <v>-6819</v>
      </c>
      <c r="E48" s="19">
        <f>'Cash flow'!E14</f>
        <v>-5362</v>
      </c>
      <c r="F48" s="19">
        <f>'Cash flow'!F14</f>
        <v>-5182</v>
      </c>
      <c r="G48" s="19">
        <f>'Cash flow'!G14</f>
        <v>-6439</v>
      </c>
      <c r="H48" s="19">
        <f>'Cash flow'!H14</f>
        <v>-5707</v>
      </c>
      <c r="I48" s="19">
        <f>'Cash flow'!I14</f>
        <v>-6781</v>
      </c>
      <c r="J48" s="19">
        <f>'Cash flow'!J14</f>
        <v>-6012</v>
      </c>
      <c r="K48" s="19">
        <f>'Cash flow'!K14</f>
        <v>-6255</v>
      </c>
      <c r="L48" s="95"/>
      <c r="M48" s="95"/>
      <c r="N48" s="95"/>
      <c r="O48" s="95"/>
      <c r="P48" s="95"/>
      <c r="Q48" s="95"/>
      <c r="R48" s="95"/>
      <c r="S48" s="95"/>
    </row>
    <row r="49" spans="1:19" x14ac:dyDescent="0.2">
      <c r="A49" s="55" t="s">
        <v>106</v>
      </c>
      <c r="B49" s="19">
        <v>0</v>
      </c>
      <c r="C49" s="19">
        <v>-68</v>
      </c>
      <c r="D49" s="19">
        <f>'Cash flow'!D23</f>
        <v>-182</v>
      </c>
      <c r="E49" s="19">
        <f>'Cash flow'!E23</f>
        <v>-4955</v>
      </c>
      <c r="F49" s="19">
        <f>'Cash flow'!F23</f>
        <v>-11813</v>
      </c>
      <c r="G49" s="19">
        <f>'Cash flow'!G23</f>
        <v>-747</v>
      </c>
      <c r="H49" s="19">
        <f>'Cash flow'!H23</f>
        <v>-143</v>
      </c>
      <c r="I49" s="19">
        <f>'Cash flow'!I23</f>
        <v>-694</v>
      </c>
      <c r="J49" s="19">
        <f>'Cash flow'!J23</f>
        <v>-26045</v>
      </c>
      <c r="K49" s="19">
        <f>'Cash flow'!K23</f>
        <v>-6540</v>
      </c>
      <c r="L49" s="95"/>
      <c r="M49" s="95"/>
      <c r="N49" s="95"/>
      <c r="O49" s="95"/>
      <c r="P49" s="95"/>
      <c r="Q49" s="95"/>
      <c r="R49" s="95"/>
      <c r="S49" s="95"/>
    </row>
    <row r="50" spans="1:19" x14ac:dyDescent="0.2">
      <c r="A50" s="2" t="s">
        <v>107</v>
      </c>
      <c r="B50" s="19">
        <v>5</v>
      </c>
      <c r="C50" s="19">
        <v>23908</v>
      </c>
      <c r="D50" s="19">
        <f>'Cash flow'!D24</f>
        <v>1249</v>
      </c>
      <c r="E50" s="19">
        <f>'Cash flow'!E24</f>
        <v>0</v>
      </c>
      <c r="F50" s="19">
        <f>'Cash flow'!F24</f>
        <v>15</v>
      </c>
      <c r="G50" s="19">
        <f>'Cash flow'!G24</f>
        <v>367</v>
      </c>
      <c r="H50" s="19">
        <f>'Cash flow'!H24</f>
        <v>220</v>
      </c>
      <c r="I50" s="19">
        <f>'Cash flow'!I24</f>
        <v>68</v>
      </c>
      <c r="J50" s="19">
        <f>'Cash flow'!J24</f>
        <v>29</v>
      </c>
      <c r="K50" s="19">
        <f>'Cash flow'!K24</f>
        <v>369</v>
      </c>
      <c r="L50" s="95"/>
      <c r="M50" s="95"/>
      <c r="N50" s="95"/>
      <c r="O50" s="95"/>
      <c r="P50" s="95"/>
      <c r="Q50" s="95"/>
      <c r="R50" s="95"/>
      <c r="S50" s="95"/>
    </row>
    <row r="51" spans="1:19" x14ac:dyDescent="0.2">
      <c r="A51" s="118" t="s">
        <v>7</v>
      </c>
      <c r="B51" s="19">
        <v>42</v>
      </c>
      <c r="C51" s="19">
        <v>25635</v>
      </c>
      <c r="D51" s="19">
        <f>'Cash flow'!D33</f>
        <v>7598</v>
      </c>
      <c r="E51" s="19">
        <f>'Cash flow'!E33</f>
        <v>-5804</v>
      </c>
      <c r="F51" s="19">
        <f>'Cash flow'!F33</f>
        <v>-10821</v>
      </c>
      <c r="G51" s="19">
        <f>'Cash flow'!G35</f>
        <v>6046</v>
      </c>
      <c r="H51" s="19">
        <f>'Cash flow'!H35</f>
        <v>8915</v>
      </c>
      <c r="I51" s="19">
        <f>'Cash flow'!I35</f>
        <v>1307</v>
      </c>
      <c r="J51" s="19">
        <f>'Cash flow'!J35</f>
        <v>-18791</v>
      </c>
      <c r="K51" s="19">
        <f>'Cash flow'!K35</f>
        <v>-13967</v>
      </c>
      <c r="L51" s="51"/>
      <c r="M51" s="51"/>
      <c r="N51" s="51"/>
      <c r="O51" s="51"/>
      <c r="P51" s="51"/>
    </row>
    <row r="52" spans="1:19" x14ac:dyDescent="0.2">
      <c r="L52" s="51"/>
      <c r="M52" s="51"/>
      <c r="N52" s="51"/>
      <c r="O52" s="51"/>
      <c r="P52" s="51"/>
    </row>
    <row r="53" spans="1:19" ht="14.25" x14ac:dyDescent="0.2">
      <c r="A53" s="83" t="s">
        <v>214</v>
      </c>
      <c r="B53" s="83"/>
      <c r="C53" s="83"/>
      <c r="D53" s="83"/>
      <c r="L53" s="51"/>
      <c r="M53" s="51"/>
      <c r="N53" s="51"/>
      <c r="O53" s="51"/>
      <c r="P53" s="51"/>
    </row>
    <row r="54" spans="1:19" s="119" customFormat="1" ht="14.25" x14ac:dyDescent="0.2">
      <c r="A54" s="64" t="s">
        <v>191</v>
      </c>
      <c r="B54" s="141"/>
      <c r="C54" s="64"/>
      <c r="D54" s="64"/>
      <c r="E54" s="78"/>
      <c r="F54" s="64"/>
      <c r="G54" s="64"/>
    </row>
    <row r="55" spans="1:19" ht="14.25" x14ac:dyDescent="0.2">
      <c r="A55" s="156" t="s">
        <v>215</v>
      </c>
      <c r="B55" s="156"/>
      <c r="C55" s="156"/>
      <c r="D55" s="156"/>
      <c r="E55" s="156"/>
      <c r="F55" s="156"/>
      <c r="G55" s="156"/>
      <c r="H55" s="157"/>
      <c r="I55" s="157"/>
      <c r="J55" s="157"/>
      <c r="K55" s="157"/>
      <c r="L55" s="51"/>
      <c r="M55" s="51"/>
      <c r="N55" s="51"/>
      <c r="O55" s="51"/>
      <c r="P55" s="51"/>
    </row>
    <row r="56" spans="1:19" x14ac:dyDescent="0.2">
      <c r="A56" s="118"/>
      <c r="B56" s="118"/>
      <c r="C56" s="118"/>
      <c r="D56" s="118"/>
      <c r="E56" s="118"/>
      <c r="F56" s="118"/>
      <c r="G56" s="118"/>
      <c r="H56" s="69"/>
      <c r="I56" s="69"/>
      <c r="J56" s="69"/>
      <c r="K56" s="69"/>
    </row>
    <row r="57" spans="1:19" x14ac:dyDescent="0.2">
      <c r="A57" s="118"/>
      <c r="B57" s="118"/>
      <c r="C57" s="118"/>
      <c r="D57" s="118"/>
      <c r="E57" s="118"/>
      <c r="F57" s="118"/>
      <c r="G57" s="118"/>
      <c r="H57" s="6"/>
      <c r="I57" s="6"/>
      <c r="J57" s="6"/>
      <c r="K57" s="6"/>
    </row>
    <row r="58" spans="1:19" x14ac:dyDescent="0.2">
      <c r="A58" s="118"/>
      <c r="B58" s="118"/>
      <c r="C58" s="118"/>
      <c r="D58" s="118"/>
      <c r="E58" s="118"/>
      <c r="F58" s="118"/>
      <c r="G58" s="118"/>
      <c r="H58" s="6"/>
      <c r="I58" s="6"/>
      <c r="J58" s="6"/>
      <c r="K58" s="6"/>
    </row>
    <row r="59" spans="1:19" x14ac:dyDescent="0.2">
      <c r="H59" s="5"/>
      <c r="I59" s="5"/>
      <c r="J59" s="5"/>
      <c r="K59" s="5"/>
    </row>
  </sheetData>
  <mergeCells count="1">
    <mergeCell ref="A55:K55"/>
  </mergeCells>
  <phoneticPr fontId="0" type="noConversion"/>
  <pageMargins left="0.75" right="0.75" top="1" bottom="1" header="0.5" footer="0.5"/>
  <pageSetup paperSize="9" scale="70" orientation="landscape" r:id="rId1"/>
  <headerFooter alignWithMargins="0">
    <oddFooter>&amp;L&amp;1#&amp;"Calibri"&amp;10&amp;K000000Essity Internal&amp;R&amp;1#&amp;"Calibri"&amp;10&amp;K000000Essity Internal</oddFooter>
  </headerFooter>
  <customProperties>
    <customPr name="_pios_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9">
    <tabColor indexed="53"/>
    <pageSetUpPr fitToPage="1"/>
  </sheetPr>
  <dimension ref="A1:M42"/>
  <sheetViews>
    <sheetView showGridLines="0" zoomScaleNormal="100" workbookViewId="0">
      <selection activeCell="S17" sqref="S17"/>
    </sheetView>
  </sheetViews>
  <sheetFormatPr defaultColWidth="9.140625" defaultRowHeight="12.75" x14ac:dyDescent="0.2"/>
  <cols>
    <col min="1" max="1" width="49.7109375" style="119" customWidth="1"/>
    <col min="2" max="2" width="10.140625" style="119" customWidth="1"/>
    <col min="3" max="6" width="7.7109375" style="119" customWidth="1"/>
    <col min="7" max="7" width="9.28515625" style="119" customWidth="1"/>
    <col min="8" max="9" width="8.85546875" style="119" customWidth="1"/>
    <col min="10" max="10" width="7.85546875" style="119" bestFit="1" customWidth="1"/>
    <col min="11" max="12" width="8.85546875" style="119" customWidth="1"/>
    <col min="13" max="13" width="45.28515625" style="119" customWidth="1"/>
    <col min="14" max="16384" width="9.140625" style="119"/>
  </cols>
  <sheetData>
    <row r="1" spans="1:13" s="9" customFormat="1" ht="18" x14ac:dyDescent="0.25">
      <c r="A1" s="9" t="s">
        <v>17</v>
      </c>
      <c r="M1" s="124"/>
    </row>
    <row r="3" spans="1:13" x14ac:dyDescent="0.2">
      <c r="A3" s="21"/>
      <c r="B3" s="117">
        <v>2025</v>
      </c>
      <c r="C3" s="115" t="s">
        <v>167</v>
      </c>
      <c r="D3" s="115">
        <v>2023</v>
      </c>
      <c r="E3" s="115">
        <v>2022</v>
      </c>
      <c r="F3" s="115">
        <v>2021</v>
      </c>
      <c r="G3" s="115" t="s">
        <v>119</v>
      </c>
      <c r="H3" s="115" t="s">
        <v>111</v>
      </c>
      <c r="I3" s="115" t="s">
        <v>100</v>
      </c>
      <c r="J3" s="115" t="s">
        <v>98</v>
      </c>
      <c r="K3" s="115" t="s">
        <v>85</v>
      </c>
      <c r="L3" s="115" t="s">
        <v>83</v>
      </c>
    </row>
    <row r="4" spans="1:13" x14ac:dyDescent="0.2">
      <c r="A4" s="11"/>
      <c r="B4" s="67" t="s">
        <v>18</v>
      </c>
      <c r="C4" s="67" t="s">
        <v>18</v>
      </c>
      <c r="D4" s="67" t="s">
        <v>18</v>
      </c>
      <c r="E4" s="67" t="s">
        <v>18</v>
      </c>
      <c r="F4" s="67" t="s">
        <v>18</v>
      </c>
      <c r="G4" s="67" t="s">
        <v>18</v>
      </c>
      <c r="H4" s="67" t="s">
        <v>18</v>
      </c>
      <c r="I4" s="67" t="s">
        <v>18</v>
      </c>
      <c r="J4" s="67" t="s">
        <v>18</v>
      </c>
      <c r="K4" s="67" t="s">
        <v>18</v>
      </c>
      <c r="L4" s="67" t="s">
        <v>18</v>
      </c>
    </row>
    <row r="5" spans="1:13" x14ac:dyDescent="0.2">
      <c r="A5" s="55" t="s">
        <v>44</v>
      </c>
      <c r="B5" s="87">
        <v>51</v>
      </c>
      <c r="C5" s="87">
        <v>48</v>
      </c>
      <c r="D5" s="87">
        <v>35</v>
      </c>
      <c r="E5" s="87">
        <v>32</v>
      </c>
      <c r="F5" s="87">
        <v>34</v>
      </c>
      <c r="G5" s="87">
        <v>35</v>
      </c>
      <c r="H5" s="87">
        <v>33</v>
      </c>
      <c r="I5" s="87">
        <v>31</v>
      </c>
      <c r="J5" s="87">
        <v>29</v>
      </c>
      <c r="K5" s="87">
        <v>29</v>
      </c>
      <c r="L5" s="87">
        <v>37</v>
      </c>
    </row>
    <row r="6" spans="1:13" ht="14.25" x14ac:dyDescent="0.2">
      <c r="A6" s="11" t="s">
        <v>155</v>
      </c>
      <c r="B6" s="86">
        <v>13.4</v>
      </c>
      <c r="C6" s="86">
        <v>9.5</v>
      </c>
      <c r="D6" s="86">
        <v>6.4</v>
      </c>
      <c r="E6" s="86">
        <v>6.4</v>
      </c>
      <c r="F6" s="86">
        <v>19.399999999999999</v>
      </c>
      <c r="G6" s="86">
        <v>17.5</v>
      </c>
      <c r="H6" s="86">
        <v>11</v>
      </c>
      <c r="I6" s="86">
        <v>9.3000000000000007</v>
      </c>
      <c r="J6" s="86">
        <v>10.1</v>
      </c>
      <c r="K6" s="86">
        <v>10.8</v>
      </c>
      <c r="L6" s="86">
        <v>11.7</v>
      </c>
    </row>
    <row r="7" spans="1:13" ht="14.25" x14ac:dyDescent="0.2">
      <c r="A7" s="11" t="s">
        <v>156</v>
      </c>
      <c r="B7" s="87">
        <v>74</v>
      </c>
      <c r="C7" s="87">
        <v>59</v>
      </c>
      <c r="D7" s="87">
        <v>34</v>
      </c>
      <c r="E7" s="87">
        <v>24</v>
      </c>
      <c r="F7" s="87">
        <v>26</v>
      </c>
      <c r="G7" s="87">
        <v>46</v>
      </c>
      <c r="H7" s="87">
        <v>38</v>
      </c>
      <c r="I7" s="87">
        <v>25</v>
      </c>
      <c r="J7" s="87">
        <v>26</v>
      </c>
      <c r="K7" s="87">
        <v>29</v>
      </c>
      <c r="L7" s="87">
        <v>65</v>
      </c>
    </row>
    <row r="8" spans="1:13" x14ac:dyDescent="0.2">
      <c r="A8" s="11" t="s">
        <v>99</v>
      </c>
      <c r="B8" s="84">
        <v>0.31</v>
      </c>
      <c r="C8" s="84">
        <v>0.35</v>
      </c>
      <c r="D8" s="84">
        <v>0.68</v>
      </c>
      <c r="E8" s="84">
        <v>0.82</v>
      </c>
      <c r="F8" s="84">
        <v>0.81</v>
      </c>
      <c r="G8" s="84">
        <v>0.67</v>
      </c>
      <c r="H8" s="84">
        <v>0.81</v>
      </c>
      <c r="I8" s="84">
        <v>0.99</v>
      </c>
      <c r="J8" s="84">
        <v>1.06</v>
      </c>
      <c r="K8" s="84">
        <v>0.89</v>
      </c>
      <c r="L8" s="84">
        <v>0.39</v>
      </c>
    </row>
    <row r="9" spans="1:13" x14ac:dyDescent="0.2">
      <c r="A9" s="11" t="s">
        <v>80</v>
      </c>
      <c r="B9" s="85">
        <v>0.33</v>
      </c>
      <c r="C9" s="85">
        <v>0.35</v>
      </c>
      <c r="D9" s="85">
        <v>0.68</v>
      </c>
      <c r="E9" s="85">
        <v>0.81</v>
      </c>
      <c r="F9" s="85">
        <v>0.77</v>
      </c>
      <c r="G9" s="85">
        <v>0.63</v>
      </c>
      <c r="H9" s="85">
        <v>0.76</v>
      </c>
      <c r="I9" s="85">
        <v>0.92</v>
      </c>
      <c r="J9" s="85">
        <v>0.99</v>
      </c>
      <c r="K9" s="85">
        <v>0.76</v>
      </c>
      <c r="L9" s="85">
        <v>0.34</v>
      </c>
    </row>
    <row r="10" spans="1:13" ht="14.25" x14ac:dyDescent="0.2">
      <c r="A10" s="11" t="s">
        <v>157</v>
      </c>
      <c r="B10" s="86">
        <v>17.2</v>
      </c>
      <c r="C10" s="86">
        <v>16.899999999999999</v>
      </c>
      <c r="D10" s="86">
        <v>14.4</v>
      </c>
      <c r="E10" s="86">
        <v>8.9</v>
      </c>
      <c r="F10" s="86">
        <v>12.8</v>
      </c>
      <c r="G10" s="86">
        <v>15.6</v>
      </c>
      <c r="H10" s="86">
        <v>13.2</v>
      </c>
      <c r="I10" s="86">
        <v>10.8</v>
      </c>
      <c r="J10" s="86">
        <v>13.9</v>
      </c>
      <c r="K10" s="86">
        <v>12.8</v>
      </c>
      <c r="L10" s="86">
        <v>13.8</v>
      </c>
    </row>
    <row r="11" spans="1:13" ht="12.75" customHeight="1" x14ac:dyDescent="0.2">
      <c r="A11" s="119" t="s">
        <v>207</v>
      </c>
      <c r="B11" s="86">
        <v>17.2</v>
      </c>
      <c r="C11" s="86">
        <v>17.600000000000001</v>
      </c>
      <c r="D11" s="86">
        <v>16.399999999999999</v>
      </c>
      <c r="E11" s="86">
        <v>10.9</v>
      </c>
      <c r="F11" s="86">
        <v>12.4</v>
      </c>
      <c r="G11" s="86">
        <v>15.7</v>
      </c>
      <c r="H11" s="86">
        <v>13.8</v>
      </c>
      <c r="I11" s="86">
        <v>12</v>
      </c>
      <c r="J11" s="86">
        <v>14.9</v>
      </c>
      <c r="K11" s="86">
        <v>16.399999999999999</v>
      </c>
      <c r="L11" s="86">
        <v>15.1</v>
      </c>
    </row>
    <row r="12" spans="1:13" x14ac:dyDescent="0.2">
      <c r="A12" s="11" t="s">
        <v>20</v>
      </c>
      <c r="B12" s="86">
        <v>15.2</v>
      </c>
      <c r="C12" s="86">
        <v>25.2</v>
      </c>
      <c r="D12" s="86">
        <v>12.5</v>
      </c>
      <c r="E12" s="86">
        <v>8.1</v>
      </c>
      <c r="F12" s="86">
        <v>15</v>
      </c>
      <c r="G12" s="86">
        <v>18.2</v>
      </c>
      <c r="H12" s="86">
        <v>17.399999999999999</v>
      </c>
      <c r="I12" s="86">
        <v>16.100000000000001</v>
      </c>
      <c r="J12" s="86">
        <v>19.8</v>
      </c>
      <c r="K12" s="86">
        <v>9.3000000000000007</v>
      </c>
      <c r="L12" s="86">
        <v>13.9</v>
      </c>
    </row>
    <row r="13" spans="1:13" ht="14.25" x14ac:dyDescent="0.2">
      <c r="A13" s="11" t="s">
        <v>158</v>
      </c>
      <c r="B13" s="86">
        <v>14.1</v>
      </c>
      <c r="C13" s="86">
        <v>13.4</v>
      </c>
      <c r="D13" s="86">
        <v>11.3</v>
      </c>
      <c r="E13" s="86">
        <v>7.5</v>
      </c>
      <c r="F13" s="86">
        <v>11.7</v>
      </c>
      <c r="G13" s="86">
        <v>14.4</v>
      </c>
      <c r="H13" s="86">
        <v>11.7</v>
      </c>
      <c r="I13" s="86">
        <v>9.8000000000000007</v>
      </c>
      <c r="J13" s="86">
        <v>11.5</v>
      </c>
      <c r="K13" s="86">
        <v>9.1999999999999993</v>
      </c>
      <c r="L13" s="86">
        <v>10.5</v>
      </c>
    </row>
    <row r="14" spans="1:13" ht="12.75" customHeight="1" x14ac:dyDescent="0.2">
      <c r="A14" s="11" t="s">
        <v>208</v>
      </c>
      <c r="B14" s="86">
        <v>14.1</v>
      </c>
      <c r="C14" s="86">
        <v>14</v>
      </c>
      <c r="D14" s="86">
        <v>12.8</v>
      </c>
      <c r="E14" s="86">
        <v>9.1999999999999993</v>
      </c>
      <c r="F14" s="86">
        <v>11.3</v>
      </c>
      <c r="G14" s="86">
        <v>14.5</v>
      </c>
      <c r="H14" s="86">
        <v>12.3</v>
      </c>
      <c r="I14" s="86">
        <v>10.9</v>
      </c>
      <c r="J14" s="86">
        <v>12.3</v>
      </c>
      <c r="K14" s="86">
        <v>11.8</v>
      </c>
      <c r="L14" s="86">
        <v>10.8</v>
      </c>
    </row>
    <row r="15" spans="1:13" ht="12.75" customHeight="1" x14ac:dyDescent="0.2">
      <c r="A15" s="11" t="s">
        <v>159</v>
      </c>
      <c r="B15" s="86">
        <v>13.4</v>
      </c>
      <c r="C15" s="86">
        <v>12.6</v>
      </c>
      <c r="D15" s="86">
        <v>10.3</v>
      </c>
      <c r="E15" s="86">
        <v>6.5</v>
      </c>
      <c r="F15" s="86">
        <v>10.8</v>
      </c>
      <c r="G15" s="86">
        <v>13.8</v>
      </c>
      <c r="H15" s="86">
        <v>11.1</v>
      </c>
      <c r="I15" s="86">
        <v>9.1</v>
      </c>
      <c r="J15" s="86">
        <v>10.9</v>
      </c>
      <c r="K15" s="86">
        <v>8.9</v>
      </c>
      <c r="L15" s="86">
        <v>9.8000000000000007</v>
      </c>
    </row>
    <row r="16" spans="1:13" ht="12.75" customHeight="1" x14ac:dyDescent="0.2">
      <c r="A16" s="11" t="s">
        <v>209</v>
      </c>
      <c r="B16" s="86">
        <v>13.4</v>
      </c>
      <c r="C16" s="86">
        <v>13.2</v>
      </c>
      <c r="D16" s="86">
        <v>12.1</v>
      </c>
      <c r="E16" s="86">
        <v>8.3000000000000007</v>
      </c>
      <c r="F16" s="86">
        <v>10.5</v>
      </c>
      <c r="G16" s="86">
        <v>13.8</v>
      </c>
      <c r="H16" s="86">
        <v>11.7</v>
      </c>
      <c r="I16" s="86">
        <v>10.3</v>
      </c>
      <c r="J16" s="86">
        <v>11.8</v>
      </c>
      <c r="K16" s="86">
        <v>11.7</v>
      </c>
      <c r="L16" s="86">
        <v>10.6</v>
      </c>
    </row>
    <row r="17" spans="1:13" ht="12.75" customHeight="1" x14ac:dyDescent="0.2">
      <c r="A17" s="11" t="s">
        <v>160</v>
      </c>
      <c r="B17" s="86">
        <v>9.1999999999999993</v>
      </c>
      <c r="C17" s="86">
        <v>8.3000000000000007</v>
      </c>
      <c r="D17" s="86">
        <v>6.5</v>
      </c>
      <c r="E17" s="86">
        <v>4</v>
      </c>
      <c r="F17" s="86">
        <v>7.8</v>
      </c>
      <c r="G17" s="86">
        <v>9.6999999999999993</v>
      </c>
      <c r="H17" s="86">
        <v>7.9</v>
      </c>
      <c r="I17" s="86">
        <v>7.2</v>
      </c>
      <c r="J17" s="86">
        <v>8</v>
      </c>
      <c r="K17" s="86">
        <v>4.2</v>
      </c>
      <c r="L17" s="86">
        <v>6.7</v>
      </c>
    </row>
    <row r="18" spans="1:13" ht="12.75" customHeight="1" x14ac:dyDescent="0.2">
      <c r="A18" s="11" t="s">
        <v>161</v>
      </c>
      <c r="B18" s="84">
        <v>1.22</v>
      </c>
      <c r="C18" s="84">
        <v>1.26</v>
      </c>
      <c r="D18" s="84">
        <v>1.28</v>
      </c>
      <c r="E18" s="84">
        <v>1.19</v>
      </c>
      <c r="F18" s="84">
        <v>1.1000000000000001</v>
      </c>
      <c r="G18" s="84">
        <v>1.08</v>
      </c>
      <c r="H18" s="84">
        <v>1.1200000000000001</v>
      </c>
      <c r="I18" s="84">
        <v>1.1000000000000001</v>
      </c>
      <c r="J18" s="84">
        <v>1.21</v>
      </c>
      <c r="K18" s="84">
        <v>1.38</v>
      </c>
      <c r="L18" s="84">
        <v>1.41</v>
      </c>
    </row>
    <row r="19" spans="1:13" ht="12.75" customHeight="1" x14ac:dyDescent="0.2">
      <c r="A19" s="11" t="s">
        <v>162</v>
      </c>
      <c r="B19" s="84">
        <v>12.96</v>
      </c>
      <c r="C19" s="84">
        <v>13.54</v>
      </c>
      <c r="D19" s="84">
        <v>16.55</v>
      </c>
      <c r="E19" s="84">
        <v>5.82</v>
      </c>
      <c r="F19" s="84">
        <v>8.5299999999999994</v>
      </c>
      <c r="G19" s="84">
        <v>15.91</v>
      </c>
      <c r="H19" s="84">
        <v>18.809999999999999</v>
      </c>
      <c r="I19" s="84">
        <v>9.06</v>
      </c>
      <c r="J19" s="84">
        <v>9.4600000000000009</v>
      </c>
      <c r="K19" s="84">
        <v>9.3000000000000007</v>
      </c>
      <c r="L19" s="84">
        <v>7.65</v>
      </c>
    </row>
    <row r="20" spans="1:13" ht="12.75" customHeight="1" x14ac:dyDescent="0.2">
      <c r="A20" s="55" t="s">
        <v>19</v>
      </c>
      <c r="B20" s="84">
        <v>18.37</v>
      </c>
      <c r="C20" s="84">
        <v>29.83</v>
      </c>
      <c r="D20" s="84">
        <v>13.6</v>
      </c>
      <c r="E20" s="84">
        <v>7.93</v>
      </c>
      <c r="F20" s="84">
        <v>12.27</v>
      </c>
      <c r="G20" s="84">
        <v>14.56</v>
      </c>
      <c r="H20" s="84">
        <v>13.12</v>
      </c>
      <c r="I20" s="84">
        <v>11.23</v>
      </c>
      <c r="J20" s="84">
        <v>11.56</v>
      </c>
      <c r="K20" s="84">
        <v>5.41</v>
      </c>
      <c r="L20" s="84">
        <v>8.73</v>
      </c>
    </row>
    <row r="21" spans="1:13" ht="12.75" customHeight="1" x14ac:dyDescent="0.2">
      <c r="A21" s="11" t="s">
        <v>163</v>
      </c>
      <c r="B21" s="84">
        <v>8.75</v>
      </c>
      <c r="C21" s="84">
        <v>8.25</v>
      </c>
      <c r="D21" s="84">
        <v>7.75</v>
      </c>
      <c r="E21" s="84">
        <v>7.25</v>
      </c>
      <c r="F21" s="84">
        <v>7</v>
      </c>
      <c r="G21" s="84">
        <v>6.75</v>
      </c>
      <c r="H21" s="84">
        <v>6.25</v>
      </c>
      <c r="I21" s="84">
        <v>5.75</v>
      </c>
      <c r="J21" s="84">
        <v>5.75</v>
      </c>
      <c r="K21" s="84"/>
      <c r="L21" s="84"/>
    </row>
    <row r="23" spans="1:13" ht="18.75" customHeight="1" x14ac:dyDescent="0.2">
      <c r="A23" s="160" t="s">
        <v>210</v>
      </c>
      <c r="B23" s="160"/>
      <c r="C23" s="160"/>
      <c r="D23" s="157"/>
      <c r="E23" s="157"/>
      <c r="F23" s="157"/>
      <c r="G23" s="157"/>
      <c r="H23" s="157"/>
      <c r="I23" s="157"/>
      <c r="J23" s="157"/>
      <c r="K23" s="157"/>
      <c r="L23" s="157"/>
      <c r="M23" s="51"/>
    </row>
    <row r="24" spans="1:13" ht="19.5" customHeight="1" x14ac:dyDescent="0.2">
      <c r="A24" s="158" t="s">
        <v>211</v>
      </c>
      <c r="B24" s="158"/>
      <c r="C24" s="158"/>
      <c r="D24" s="159"/>
      <c r="E24" s="159"/>
      <c r="F24" s="159"/>
      <c r="G24" s="159"/>
      <c r="H24" s="159"/>
      <c r="I24" s="159"/>
      <c r="J24" s="159"/>
      <c r="K24" s="159"/>
      <c r="L24" s="159"/>
    </row>
    <row r="27" spans="1:13" x14ac:dyDescent="0.2">
      <c r="F27" s="59"/>
    </row>
    <row r="28" spans="1:13" x14ac:dyDescent="0.2">
      <c r="F28" s="60"/>
    </row>
    <row r="29" spans="1:13" x14ac:dyDescent="0.2">
      <c r="F29" s="10"/>
    </row>
    <row r="30" spans="1:13" x14ac:dyDescent="0.2">
      <c r="F30" s="10"/>
    </row>
    <row r="31" spans="1:13" x14ac:dyDescent="0.2">
      <c r="F31" s="59"/>
    </row>
    <row r="32" spans="1:13" x14ac:dyDescent="0.2">
      <c r="F32" s="59"/>
      <c r="K32" s="139"/>
    </row>
    <row r="33" spans="6:6" x14ac:dyDescent="0.2">
      <c r="F33" s="59"/>
    </row>
    <row r="34" spans="6:6" x14ac:dyDescent="0.2">
      <c r="F34" s="61"/>
    </row>
    <row r="35" spans="6:6" x14ac:dyDescent="0.2">
      <c r="F35" s="61"/>
    </row>
    <row r="36" spans="6:6" x14ac:dyDescent="0.2">
      <c r="F36" s="39"/>
    </row>
    <row r="37" spans="6:6" x14ac:dyDescent="0.2">
      <c r="F37" s="39"/>
    </row>
    <row r="38" spans="6:6" x14ac:dyDescent="0.2">
      <c r="F38" s="39"/>
    </row>
    <row r="39" spans="6:6" x14ac:dyDescent="0.2">
      <c r="F39" s="40"/>
    </row>
    <row r="40" spans="6:6" x14ac:dyDescent="0.2">
      <c r="F40" s="40"/>
    </row>
    <row r="41" spans="6:6" x14ac:dyDescent="0.2">
      <c r="F41" s="57"/>
    </row>
    <row r="42" spans="6:6" x14ac:dyDescent="0.2">
      <c r="F42" s="30"/>
    </row>
  </sheetData>
  <mergeCells count="2">
    <mergeCell ref="A24:L24"/>
    <mergeCell ref="A23:L23"/>
  </mergeCells>
  <phoneticPr fontId="6" type="noConversion"/>
  <pageMargins left="0.75" right="0.75" top="1" bottom="1" header="0.5" footer="0.5"/>
  <pageSetup paperSize="9" orientation="landscape" r:id="rId1"/>
  <headerFooter alignWithMargins="0">
    <oddFooter>&amp;L&amp;1#&amp;"Calibri"&amp;10&amp;K000000Essity Internal&amp;R&amp;1#&amp;"Calibri"&amp;10&amp;K000000Essity Internal</oddFooter>
  </headerFooter>
  <customProperties>
    <customPr name="_pios_id" r:id="rId2"/>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ECDA48322A7484DB92A9D2919729B6E" ma:contentTypeVersion="15" ma:contentTypeDescription="Create a new document." ma:contentTypeScope="" ma:versionID="6ffec9c4fbf6b89d0735d72cf6df8ed6">
  <xsd:schema xmlns:xsd="http://www.w3.org/2001/XMLSchema" xmlns:xs="http://www.w3.org/2001/XMLSchema" xmlns:p="http://schemas.microsoft.com/office/2006/metadata/properties" xmlns:ns3="dc6ffee2-e55d-4009-a95d-aa81f14b6c75" xmlns:ns4="476c6e36-e3d6-4237-972d-4c159fb8c40f" xmlns:ns5="6a99c339-28b7-4c8a-87c9-ed4d95f26dca" targetNamespace="http://schemas.microsoft.com/office/2006/metadata/properties" ma:root="true" ma:fieldsID="fe1b414f856062af3986f9c4c9588099" ns3:_="" ns4:_="" ns5:_="">
    <xsd:import namespace="dc6ffee2-e55d-4009-a95d-aa81f14b6c75"/>
    <xsd:import namespace="476c6e36-e3d6-4237-972d-4c159fb8c40f"/>
    <xsd:import namespace="6a99c339-28b7-4c8a-87c9-ed4d95f26dca"/>
    <xsd:element name="properties">
      <xsd:complexType>
        <xsd:sequence>
          <xsd:element name="documentManagement">
            <xsd:complexType>
              <xsd:all>
                <xsd:element ref="ns3:HideFromDelve" minOccurs="0"/>
                <xsd:element ref="ns4:SharedWithDetails" minOccurs="0"/>
                <xsd:element ref="ns4:SharingHintHash" minOccurs="0"/>
                <xsd:element ref="ns4:LastSharedByUser" minOccurs="0"/>
                <xsd:element ref="ns4:LastSharedByTime" minOccurs="0"/>
                <xsd:element ref="ns5:MediaServiceMetadata" minOccurs="0"/>
                <xsd:element ref="ns5:MediaServiceFastMetadata" minOccurs="0"/>
                <xsd:element ref="ns5:MediaServiceDateTaken" minOccurs="0"/>
                <xsd:element ref="ns5:MediaServiceAutoTags" minOccurs="0"/>
                <xsd:element ref="ns5:MediaServiceOCR" minOccurs="0"/>
                <xsd:element ref="ns5:MediaServiceLocation" minOccurs="0"/>
                <xsd:element ref="ns4:SharedWithUsers" minOccurs="0"/>
                <xsd:element ref="ns5:MediaServiceGenerationTime" minOccurs="0"/>
                <xsd:element ref="ns5:MediaServiceEventHashCode" minOccurs="0"/>
                <xsd:element ref="ns5:MediaServiceAutoKeyPoints" minOccurs="0"/>
                <xsd:element ref="ns5: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c6ffee2-e55d-4009-a95d-aa81f14b6c75" elementFormDefault="qualified">
    <xsd:import namespace="http://schemas.microsoft.com/office/2006/documentManagement/types"/>
    <xsd:import namespace="http://schemas.microsoft.com/office/infopath/2007/PartnerControls"/>
    <xsd:element name="HideFromDelve" ma:index="8" nillable="true" ma:displayName="HideFromDelve" ma:default="0" ma:internalName="HideFromDelv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476c6e36-e3d6-4237-972d-4c159fb8c40f" elementFormDefault="qualified">
    <xsd:import namespace="http://schemas.microsoft.com/office/2006/documentManagement/types"/>
    <xsd:import namespace="http://schemas.microsoft.com/office/infopath/2007/PartnerControls"/>
    <xsd:element name="SharedWithDetails" ma:index="9" nillable="true" ma:displayName="Shared With Details" ma:description="" ma:internalName="SharedWithDetails" ma:readOnly="true">
      <xsd:simpleType>
        <xsd:restriction base="dms:Note">
          <xsd:maxLength value="255"/>
        </xsd:restriction>
      </xsd:simpleType>
    </xsd:element>
    <xsd:element name="SharingHintHash" ma:index="10" nillable="true" ma:displayName="Sharing Hint Hash" ma:description="" ma:hidden="true" ma:internalName="SharingHintHash" ma:readOnly="true">
      <xsd:simpleType>
        <xsd:restriction base="dms:Text"/>
      </xsd:simpleType>
    </xsd:element>
    <xsd:element name="LastSharedByUser" ma:index="11" nillable="true" ma:displayName="Last Shared By User" ma:description="" ma:internalName="LastSharedByUser" ma:readOnly="true">
      <xsd:simpleType>
        <xsd:restriction base="dms:Note">
          <xsd:maxLength value="255"/>
        </xsd:restriction>
      </xsd:simpleType>
    </xsd:element>
    <xsd:element name="LastSharedByTime" ma:index="12" nillable="true" ma:displayName="Last Shared By Time" ma:description="" ma:internalName="LastSharedByTime" ma:readOnly="true">
      <xsd:simpleType>
        <xsd:restriction base="dms:DateTime"/>
      </xsd:simpleType>
    </xsd:element>
    <xsd:element name="SharedWithUsers" ma:index="1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6a99c339-28b7-4c8a-87c9-ed4d95f26dca" elementFormDefault="qualified">
    <xsd:import namespace="http://schemas.microsoft.com/office/2006/documentManagement/types"/>
    <xsd:import namespace="http://schemas.microsoft.com/office/infopath/2007/PartnerControls"/>
    <xsd:element name="MediaServiceMetadata" ma:index="13" nillable="true" ma:displayName="MediaServiceMetadata" ma:description="" ma:hidden="true" ma:internalName="MediaServiceMetadata" ma:readOnly="true">
      <xsd:simpleType>
        <xsd:restriction base="dms:Note"/>
      </xsd:simpleType>
    </xsd:element>
    <xsd:element name="MediaServiceFastMetadata" ma:index="14" nillable="true" ma:displayName="MediaServiceFastMetadata" ma:description="" ma:hidden="true" ma:internalName="MediaServiceFastMetadata" ma:readOnly="true">
      <xsd:simpleType>
        <xsd:restriction base="dms:Note"/>
      </xsd:simpleType>
    </xsd:element>
    <xsd:element name="MediaServiceDateTaken" ma:index="15" nillable="true" ma:displayName="MediaServiceDateTaken" ma:description="" ma:hidden="true" ma:internalName="MediaServiceDateTaken" ma:readOnly="true">
      <xsd:simpleType>
        <xsd:restriction base="dms:Text"/>
      </xsd:simpleType>
    </xsd:element>
    <xsd:element name="MediaServiceAutoTags" ma:index="16" nillable="true" ma:displayName="MediaServiceAutoTags" ma:description="" ma:internalName="MediaServiceAutoTags" ma:readOnly="true">
      <xsd:simpleType>
        <xsd:restriction base="dms:Text"/>
      </xsd:simpleType>
    </xsd:element>
    <xsd:element name="MediaServiceOCR" ma:index="17" nillable="true" ma:displayName="MediaServiceOCR" ma:internalName="MediaServiceOCR" ma:readOnly="true">
      <xsd:simpleType>
        <xsd:restriction base="dms:Note">
          <xsd:maxLength value="255"/>
        </xsd:restriction>
      </xsd:simpleType>
    </xsd:element>
    <xsd:element name="MediaServiceLocation" ma:index="18" nillable="true" ma:displayName="MediaServiceLocation" ma:internalName="MediaServiceLocation" ma:readOnly="true">
      <xsd:simpleType>
        <xsd:restriction base="dms:Text"/>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AutoKeyPoints" ma:index="22" nillable="true" ma:displayName="MediaServiceAutoKeyPoints" ma:hidden="true" ma:internalName="MediaServiceAutoKeyPoints" ma:readOnly="true">
      <xsd:simpleType>
        <xsd:restriction base="dms:Note"/>
      </xsd:simpleType>
    </xsd:element>
    <xsd:element name="MediaServiceKeyPoints" ma:index="23"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HideFromDelve xmlns="dc6ffee2-e55d-4009-a95d-aa81f14b6c75">false</HideFromDelve>
  </documentManagement>
</p:properties>
</file>

<file path=customXml/item4.xml><?xml version="1.0" encoding="utf-8"?>
<?mso-contentType ?>
<SharedContentType xmlns="Microsoft.SharePoint.Taxonomy.ContentTypeSync" SourceId="082e87e1-ab12-4a6e-aa89-33ae31357808" ContentTypeId="0x0101" PreviousValue="false"/>
</file>

<file path=customXml/itemProps1.xml><?xml version="1.0" encoding="utf-8"?>
<ds:datastoreItem xmlns:ds="http://schemas.openxmlformats.org/officeDocument/2006/customXml" ds:itemID="{ACBA6EB5-68C3-452C-BEBD-2D2E5FBC5D03}">
  <ds:schemaRefs>
    <ds:schemaRef ds:uri="http://schemas.microsoft.com/sharepoint/v3/contenttype/forms"/>
  </ds:schemaRefs>
</ds:datastoreItem>
</file>

<file path=customXml/itemProps2.xml><?xml version="1.0" encoding="utf-8"?>
<ds:datastoreItem xmlns:ds="http://schemas.openxmlformats.org/officeDocument/2006/customXml" ds:itemID="{265D9754-D993-40C7-A8AA-233A8EA42A1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c6ffee2-e55d-4009-a95d-aa81f14b6c75"/>
    <ds:schemaRef ds:uri="476c6e36-e3d6-4237-972d-4c159fb8c40f"/>
    <ds:schemaRef ds:uri="6a99c339-28b7-4c8a-87c9-ed4d95f26dc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8A96D2B-9FBC-47A6-956C-E8A100EA87B9}">
  <ds:schemaRefs>
    <ds:schemaRef ds:uri="dc6ffee2-e55d-4009-a95d-aa81f14b6c75"/>
    <ds:schemaRef ds:uri="http://purl.org/dc/terms/"/>
    <ds:schemaRef ds:uri="http://schemas.microsoft.com/office/2006/metadata/properties"/>
    <ds:schemaRef ds:uri="http://schemas.microsoft.com/office/2006/documentManagement/types"/>
    <ds:schemaRef ds:uri="476c6e36-e3d6-4237-972d-4c159fb8c40f"/>
    <ds:schemaRef ds:uri="http://purl.org/dc/elements/1.1/"/>
    <ds:schemaRef ds:uri="6a99c339-28b7-4c8a-87c9-ed4d95f26dca"/>
    <ds:schemaRef ds:uri="http://www.w3.org/XML/1998/namespace"/>
    <ds:schemaRef ds:uri="http://schemas.microsoft.com/office/infopath/2007/PartnerControls"/>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C852F104-7C09-4E6F-9A0A-22EE115B5A1D}">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5</vt:i4>
      </vt:variant>
      <vt:variant>
        <vt:lpstr>Named Ranges</vt:lpstr>
      </vt:variant>
      <vt:variant>
        <vt:i4>3</vt:i4>
      </vt:variant>
    </vt:vector>
  </HeadingPairs>
  <TitlesOfParts>
    <vt:vector size="8" baseType="lpstr">
      <vt:lpstr>Income statement</vt:lpstr>
      <vt:lpstr>Balance sheet</vt:lpstr>
      <vt:lpstr>Cash flow</vt:lpstr>
      <vt:lpstr>Essity multi-year summary</vt:lpstr>
      <vt:lpstr>Key figures</vt:lpstr>
      <vt:lpstr>'Balance sheet'!Print_Area</vt:lpstr>
      <vt:lpstr>'Essity multi-year summary'!Print_Area</vt:lpstr>
      <vt:lpstr>'Income statement'!Print_Area</vt:lpstr>
    </vt:vector>
  </TitlesOfParts>
  <Company>Essity Akitebolag (publ)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Essity Akitebolag (publ)</dc:title>
  <dc:subject>Essity Akitebolag (publ)</dc:subject>
  <dc:creator>Essity Akitebolag (publ)</dc:creator>
  <cp:keywords>Essity Akitebolag (publ)</cp:keywords>
  <cp:lastModifiedBy>MIKAELSSON Per</cp:lastModifiedBy>
  <cp:lastPrinted>2014-10-21T11:35:50Z</cp:lastPrinted>
  <dcterms:created xsi:type="dcterms:W3CDTF">2000-01-30T17:24:37Z</dcterms:created>
  <dcterms:modified xsi:type="dcterms:W3CDTF">2026-03-05T14:27:26Z</dcterms:modified>
  <cp:category>Essity Akitebolag (publ)</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c8d6ef0-491d-4f17-aead-12ed260929f1_Enabled">
    <vt:lpwstr>True</vt:lpwstr>
  </property>
  <property fmtid="{D5CDD505-2E9C-101B-9397-08002B2CF9AE}" pid="3" name="MSIP_Label_4c8d6ef0-491d-4f17-aead-12ed260929f1_SiteId">
    <vt:lpwstr>f101208c-39d3-4c8a-8cc7-ad896b25954f</vt:lpwstr>
  </property>
  <property fmtid="{D5CDD505-2E9C-101B-9397-08002B2CF9AE}" pid="4" name="MSIP_Label_4c8d6ef0-491d-4f17-aead-12ed260929f1_SetDate">
    <vt:lpwstr>2018-05-14T14:12:54.6488002Z</vt:lpwstr>
  </property>
  <property fmtid="{D5CDD505-2E9C-101B-9397-08002B2CF9AE}" pid="5" name="MSIP_Label_4c8d6ef0-491d-4f17-aead-12ed260929f1_Name">
    <vt:lpwstr>Internal</vt:lpwstr>
  </property>
  <property fmtid="{D5CDD505-2E9C-101B-9397-08002B2CF9AE}" pid="6" name="MSIP_Label_4c8d6ef0-491d-4f17-aead-12ed260929f1_Extended_MSFT_Method">
    <vt:lpwstr>Automatic</vt:lpwstr>
  </property>
  <property fmtid="{D5CDD505-2E9C-101B-9397-08002B2CF9AE}" pid="7" name="Sensitivity">
    <vt:lpwstr>Internal</vt:lpwstr>
  </property>
  <property fmtid="{D5CDD505-2E9C-101B-9397-08002B2CF9AE}" pid="8" name="ContentTypeId">
    <vt:lpwstr>0x010100CECDA48322A7484DB92A9D2919729B6E</vt:lpwstr>
  </property>
</Properties>
</file>